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0" yWindow="300" windowWidth="13665" windowHeight="7950" tabRatio="887" firstSheet="2" activeTab="4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3.11" sheetId="622" r:id="rId8"/>
    <sheet name="Форма 3.11" sheetId="608" r:id="rId9"/>
    <sheet name="Форма 1.0.1 | Форма 3.12.1" sheetId="627" r:id="rId10"/>
    <sheet name="Форма 3.12.1" sheetId="610" r:id="rId11"/>
    <sheet name="Форма 1.0.1 | Т-ВО" sheetId="613" r:id="rId12"/>
    <sheet name="Форма 3.12.2 | Т-ВО" sheetId="530" r:id="rId13"/>
    <sheet name="Форма 1.0.1 | Т-транс" sheetId="614" state="veryHidden" r:id="rId14"/>
    <sheet name="Форма 3.12.2 | Т-транс" sheetId="567" state="veryHidden" r:id="rId15"/>
    <sheet name="Форма 1.0.1 | Т-подкл(инд)" sheetId="617" state="veryHidden" r:id="rId16"/>
    <sheet name="Форма 3.12.3 | Т-подкл(инд)" sheetId="598" state="veryHidden" r:id="rId17"/>
    <sheet name="Форма 1.0.1 | Т-подкл" sheetId="618" state="veryHidden" r:id="rId18"/>
    <sheet name="Форма 3.12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modListTempFilter" sheetId="620" state="veryHidden" r:id="rId24"/>
    <sheet name="modCheckCyan" sheetId="612" state="veryHidden" r:id="rId25"/>
    <sheet name="REESTR_LINK" sheetId="602" state="veryHidden" r:id="rId26"/>
    <sheet name="REESTR_DS" sheetId="603" state="veryHidden" r:id="rId27"/>
    <sheet name="modHTTP" sheetId="604" state="veryHidden" r:id="rId28"/>
    <sheet name="modfrmRezimChoose" sheetId="609" state="veryHidden" r:id="rId29"/>
    <sheet name="modSheetMain" sheetId="599" state="veryHidden" r:id="rId30"/>
    <sheet name="REESTR_VT" sheetId="577" state="veryHidden" r:id="rId31"/>
    <sheet name="REESTR_VED" sheetId="579" state="veryHidden" r:id="rId32"/>
    <sheet name="modfrmReestrObj" sheetId="570" state="veryHidden" r:id="rId33"/>
    <sheet name="AllSheetsInThisWorkbook" sheetId="389" state="veryHidden" r:id="rId34"/>
    <sheet name="et_union_vert" sheetId="521" state="veryHidden" r:id="rId35"/>
    <sheet name="modInstruction" sheetId="605" state="veryHidden" r:id="rId36"/>
    <sheet name="modRegion" sheetId="528" state="veryHidden" r:id="rId37"/>
    <sheet name="modReestr" sheetId="433" state="veryHidden" r:id="rId38"/>
    <sheet name="modfrmReestr" sheetId="434" state="veryHidden" r:id="rId39"/>
    <sheet name="modUpdTemplMain" sheetId="424" state="veryHidden" r:id="rId40"/>
    <sheet name="REESTR_ORG" sheetId="390" state="veryHidden" r:id="rId41"/>
    <sheet name="modClassifierValidate" sheetId="400" state="veryHidden" r:id="rId42"/>
    <sheet name="modHyp" sheetId="398" state="veryHidden" r:id="rId43"/>
    <sheet name="modServiceModule" sheetId="594" state="veryHidden" r:id="rId44"/>
    <sheet name="modList00" sheetId="498" state="veryHidden" r:id="rId45"/>
    <sheet name="modList01" sheetId="551" state="veryHidden" r:id="rId46"/>
    <sheet name="modList02" sheetId="504" state="veryHidden" r:id="rId47"/>
    <sheet name="modList03" sheetId="549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et_union_hor" sheetId="471" state="veryHidden" r:id="rId52"/>
    <sheet name="modInfo" sheetId="513" state="veryHidden" r:id="rId53"/>
    <sheet name="modList05" sheetId="619" state="veryHidden" r:id="rId54"/>
    <sheet name="modList06" sheetId="553" state="veryHidden" r:id="rId55"/>
    <sheet name="modList07" sheetId="569" state="veryHidden" r:id="rId56"/>
    <sheet name="modList13" sheetId="53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3.12.3 | Т-подкл'!$M$28</definedName>
    <definedName name="add_CT_2">'Форма 3.12.2 | Т-транс'!$M$28</definedName>
    <definedName name="add_CT_9">'Форма 3.12.3 | Т-подкл(инд)'!$M$28</definedName>
    <definedName name="add_MO_10">'Форма 3.12.3 | Т-подкл'!$M$29</definedName>
    <definedName name="add_MO_2">'Форма 3.12.2 | Т-транс'!$M$29</definedName>
    <definedName name="add_MO_9">'Форма 3.12.3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3.12.3 | Т-подкл'!$M$30</definedName>
    <definedName name="add_Rate_2">'Форма 3.12.2 | Т-транс'!$M$30</definedName>
    <definedName name="add_Rate_9">'Форма 3.12.3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3.12.2 | Т-ВО'!$M$31</definedName>
    <definedName name="add_Warm_2">'Форма 3.12.2 | Т-транс'!$M$27</definedName>
    <definedName name="anscount" hidden="1">1</definedName>
    <definedName name="apr_10">'Форма 3.12.3 | Т-подкл'!$AC$7:$AI$12</definedName>
    <definedName name="apr_2">'Форма 3.12.2 | Т-транс'!$O$8:$T$11</definedName>
    <definedName name="apr_9">'Форма 3.12.3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3.12.2 | Т-ВО'!$M$18:$BF$31</definedName>
    <definedName name="checkCell_List06_1_double_date">'Форма 3.12.2 | Т-ВО'!$BG$18:$BG$31</definedName>
    <definedName name="checkCell_List06_1_unique_t">'Форма 3.12.2 | Т-ВО'!$M$18:$M$31</definedName>
    <definedName name="checkCell_List06_1_unique_t1">'Форма 3.12.2 | Т-ВО'!$BH$18:$BH$31</definedName>
    <definedName name="checkCell_List06_10">'Форма 3.12.3 | Т-подкл'!$M$19:$AL$30</definedName>
    <definedName name="checkCell_List06_10_double_date">'Форма 3.12.3 | Т-подкл'!$AM$19:$AM$30</definedName>
    <definedName name="checkCell_List06_10_plata1">'Форма 3.12.3 | Т-подкл'!$AC$15:$AD$30</definedName>
    <definedName name="checkCell_List06_10_plata2">'Форма 3.12.3 | Т-подкл'!$AE$15:$AF$30</definedName>
    <definedName name="checkCell_List06_10_unique">'Форма 3.12.3 | Т-подкл'!$AN$19:$AN$30</definedName>
    <definedName name="checkCell_List06_2">'Форма 3.12.2 | Т-транс'!$M$18:$W$30</definedName>
    <definedName name="checkCell_List06_2_double_date">'Форма 3.12.2 | Т-транс'!$X$18:$X$30</definedName>
    <definedName name="checkCell_List06_2_unique_t">'Форма 3.12.2 | Т-транс'!$M$18:$M$30</definedName>
    <definedName name="checkCell_List06_2_unique_t1">'Форма 3.12.2 | Т-транс'!$Y$18:$Y$30</definedName>
    <definedName name="checkCell_List06_9">'Форма 3.12.3 | Т-подкл(инд)'!$M$19:$AM$30</definedName>
    <definedName name="checkCell_List06_9_double_date">'Форма 3.12.3 | Т-подкл(инд)'!$AN$19:$AN$30</definedName>
    <definedName name="checkCell_List06_9_unique">'Форма 3.12.3 | Т-подкл(инд)'!$AO$19:$AO$30</definedName>
    <definedName name="checkCell_List07">'Сведения об изменении'!$D$11:$E$13</definedName>
    <definedName name="checkCell_List13">'Форма 3.11'!$D$10:$H$14</definedName>
    <definedName name="checkCells_List05_1">'Форма 1.0.1 | Т-ВО'!$F$7:$I$13</definedName>
    <definedName name="checkCells_List05_10">'Форма 1.0.1 | Т-подкл'!$F$7:$I$17</definedName>
    <definedName name="checkCells_List05_11">'Форма 1.0.1 | Форма 3.11'!$F$7:$I$13</definedName>
    <definedName name="checkCells_List05_2">'Форма 1.0.1 | Т-транс'!$F$7:$I$17</definedName>
    <definedName name="checkCells_List05_9">'Форма 1.0.1 | Т-подкл(инд)'!$F$7:$I$17</definedName>
    <definedName name="checkCells_List14_1">'Форма 3.12.1'!$D$14:$L$42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3.11'!$F$10:$H$14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3.11'!$H$9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4">et_union_hor!$291:$299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et_union_hor!$O$29:$BE$33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et_union_hor!$BE$29:$BE$41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3.12.2 | Т-ВО'!$L$5</definedName>
    <definedName name="header_10">'Форма 3.12.3 | Т-подкл'!$L$5</definedName>
    <definedName name="header_2">'Форма 3.12.2 | Т-транс'!$L$5</definedName>
    <definedName name="header_9">'Форма 3.12.3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3.11'!$A$1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3.12.2 | Т-ВО'!$11:$11</definedName>
    <definedName name="List06_1_MC">'Форма 3.12.2 | Т-ВО'!$O$18:$O$31</definedName>
    <definedName name="List06_1_MC2">'Форма 3.12.2 | Т-ВО'!$BE$18:$BE$31</definedName>
    <definedName name="List06_1_note">'Форма 3.12.2 | Т-ВО'!$BF$18:$BF$31</definedName>
    <definedName name="List06_1_Period">'Форма 3.12.2 | Т-ВО'!$O$18:$U$31</definedName>
    <definedName name="List06_10_DP">'Форма 3.12.3 | Т-подкл'!$12:$12</definedName>
    <definedName name="List06_10_flagDS">'Форма 3.12.3 | Т-подкл'!$Y$18:$Y$30</definedName>
    <definedName name="List06_10_flagTN">'Форма 3.12.3 | Т-подкл'!$Q$18:$T$30</definedName>
    <definedName name="List06_10_flagTS">'Форма 3.12.3 | Т-подкл'!$U$18:$X$30</definedName>
    <definedName name="List06_10_MC2">'Форма 3.12.3 | Т-подкл'!$AK$19:$AK$30</definedName>
    <definedName name="List06_10_note">'Форма 3.12.3 | Т-подкл'!$AL$19:$AL$30</definedName>
    <definedName name="List06_10_Period">'Форма 3.12.3 | Т-подкл'!$AC$19:$AJ$30</definedName>
    <definedName name="List06_10_pl">'Форма 3.12.3 | Т-подкл'!$11:$11</definedName>
    <definedName name="List06_10_region">'Форма 3.12.3 | Т-подкл'!$Q$22:$AB$24</definedName>
    <definedName name="List06_2_DP">'Форма 3.12.2 | Т-транс'!$11:$11</definedName>
    <definedName name="List06_2_MC">'Форма 3.12.2 | Т-транс'!$O$18:$O$30</definedName>
    <definedName name="List06_2_MC2">'Форма 3.12.2 | Т-транс'!$V$18:$V$30</definedName>
    <definedName name="List06_2_note">'Форма 3.12.2 | Т-транс'!$W$18:$W$30</definedName>
    <definedName name="List06_2_Period">'Форма 3.12.2 | Т-транс'!$O$18:$U$30</definedName>
    <definedName name="List06_9_DP">'Форма 3.12.3 | Т-подкл(инд)'!$12:$12</definedName>
    <definedName name="List06_9_flagDS">'Форма 3.12.3 | Т-подкл(инд)'!$Z$18:$Z$30</definedName>
    <definedName name="List06_9_flagPN">'Форма 3.12.3 | Т-подкл(инд)'!$N$18:$N$30</definedName>
    <definedName name="List06_9_flagTN">'Форма 3.12.3 | Т-подкл(инд)'!$R$18:$U$30</definedName>
    <definedName name="List06_9_flagTS">'Форма 3.12.3 | Т-подкл(инд)'!$V$18:$Y$30</definedName>
    <definedName name="List06_9_MC2">'Форма 3.12.3 | Т-подкл(инд)'!$AL$19:$AL$30</definedName>
    <definedName name="List06_9_note">'Форма 3.12.3 | Т-подкл(инд)'!$AM$19:$AM$30</definedName>
    <definedName name="List06_9_Period">'Форма 3.12.3 | Т-подкл(инд)'!$AD$19:$AK$30</definedName>
    <definedName name="List06_9_pl">'Форма 3.12.3 | Т-подкл(инд)'!$11:$11</definedName>
    <definedName name="List06_9_region">'Форма 3.12.3 | Т-подкл(инд)'!$R$22:$AC$25</definedName>
    <definedName name="List13_GroundMaterials_1">'Форма 3.11'!$G$10:$G$14</definedName>
    <definedName name="List13_note">'Форма 3.11'!$H$10:$H$14</definedName>
    <definedName name="List14_1_Date">'Форма 3.12.1'!$H$17:$I$20</definedName>
    <definedName name="List14_1_Date_1">'Форма 3.12.1'!$H$24:$I$42</definedName>
    <definedName name="List14_1_DPR">'Форма 3.12.1'!$K$22</definedName>
    <definedName name="List14_1_flagIPR">'Форма 3.12.1'!$J$15</definedName>
    <definedName name="List14_1_GroundMaterials_1">'Форма 3.12.1'!$K$15:$K$42</definedName>
    <definedName name="List14_1_hypIPR">'Форма 3.12.1'!$K$15</definedName>
    <definedName name="List14_1_method">'Форма 3.12.1'!$J$17:$J$20</definedName>
    <definedName name="List14_1_note">'Форма 3.12.1'!$L$14:$L$42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3.12.2 | Т-ВО'!$O$23</definedName>
    <definedName name="OneRates_2">'Форма 3.12.2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3.11'!$E$13:$E$14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3.12.2 | Т-ВО'!$I$18:$K$31</definedName>
    <definedName name="pDel_List06_10_3">'Форма 3.12.3 | Т-подкл'!$R$19:$R$30</definedName>
    <definedName name="pDel_List06_10_4">'Форма 3.12.3 | Т-подкл'!$V$19:$V$30</definedName>
    <definedName name="pDel_List06_10_5">'Форма 3.12.3 | Т-подкл'!$Z$19:$Z$30</definedName>
    <definedName name="pDel_List06_10_6">'Форма 3.12.3 | Т-подкл'!$K$19:$K$30</definedName>
    <definedName name="pDel_List06_10_7">'Форма 3.12.3 | Т-подкл'!$N$18:$N$30</definedName>
    <definedName name="pDel_List06_2_1">'Форма 3.12.2 | Т-транс'!$I$18:$K$30</definedName>
    <definedName name="pDel_List06_9_3">'Форма 3.12.3 | Т-подкл(инд)'!$S$19:$S$30</definedName>
    <definedName name="pDel_List06_9_4">'Форма 3.12.3 | Т-подкл(инд)'!$W$19:$W$30</definedName>
    <definedName name="pDel_List06_9_5">'Форма 3.12.3 | Т-подкл(инд)'!$AA$19:$AA$30</definedName>
    <definedName name="pDel_List06_9_6">'Форма 3.12.3 | Т-подкл(инд)'!$K$19:$K$30</definedName>
    <definedName name="pDel_List06_9_7">'Форма 3.12.3 | Т-подкл(инд)'!$O$18:$O$30</definedName>
    <definedName name="pDel_List07">'Сведения об изменении'!$C$11:$C$13</definedName>
    <definedName name="pDel_List13_1">'Форма 3.11'!$C$13:$C$14</definedName>
    <definedName name="pDel_List14_1_1">'Форма 3.12.1'!$C$17:$C$20</definedName>
    <definedName name="pDel_List14_1_1_2">'Форма 3.12.1'!$G$17:$G$20</definedName>
    <definedName name="pDel_List14_1_2">'Форма 3.12.1'!$C$24:$C$27</definedName>
    <definedName name="pDel_List14_1_2_2">'Форма 3.12.1'!$G$24:$G$27</definedName>
    <definedName name="pDel_List14_1_3">'Форма 3.12.1'!$C$29:$C$32</definedName>
    <definedName name="pDel_List14_1_3_2">'Форма 3.12.1'!$G$29:$G$32</definedName>
    <definedName name="pDel_List14_1_4">'Форма 3.12.1'!$C$34:$C$37</definedName>
    <definedName name="pDel_List14_1_4_2">'Форма 3.12.1'!$G$34:$G$37</definedName>
    <definedName name="pDel_List14_1_5">'Форма 3.12.1'!$C$39:$C$42</definedName>
    <definedName name="pDel_List14_1_5_2">'Форма 3.12.1'!$G$39:$G$42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3.12.2 | Т-ВО'!$BE$14:$BE$31</definedName>
    <definedName name="pIns_List06_10_Period">'Форма 3.12.3 | Т-подкл'!$AK$15:$AK$30</definedName>
    <definedName name="pIns_List06_2_Period">'Форма 3.12.2 | Т-транс'!$V$14:$V$30</definedName>
    <definedName name="pIns_List06_9_Period">'Форма 3.12.3 | Т-подкл(инд)'!$AL$19:$AL$30</definedName>
    <definedName name="pIns_List07">'Сведения об изменении'!$E$13</definedName>
    <definedName name="pIns_List13_1">'Форма 3.11'!$E$14</definedName>
    <definedName name="PROT_22">P3_PROT_22,P4_PROT_22,P5_PROT_22</definedName>
    <definedName name="pVDel_List06_1">'Форма 3.12.2 | Т-ВО'!$12:$12</definedName>
    <definedName name="pVDel_List06_10">'Форма 3.12.3 | Т-подкл'!$13:$13</definedName>
    <definedName name="pVDel_List06_2">'Форма 3.12.2 | Т-транс'!$12:$12</definedName>
    <definedName name="pVDel_List06_9">'Форма 3.12.3 | Т-подкл(инд)'!$13:$13</definedName>
    <definedName name="QUARTER">TEHSHEET!$F$2:$F$5</definedName>
    <definedName name="REESTR_LINK_RANGE">REESTR_LINK!$A$2:$C$3</definedName>
    <definedName name="REESTR_ORG_RANGE">REESTR_ORG!$A$2:$J$108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3.12.2 | Т-ВО'!$P$23:$Q$23</definedName>
    <definedName name="TwoRates_2">'Форма 3.12.2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3.12.2 | Т-ВО'!$M$23</definedName>
    <definedName name="vid_teplnos_10">et_union_hor!$M$137</definedName>
    <definedName name="vid_teplnos_12">et_union_hor!$M$82</definedName>
    <definedName name="vid_teplnos_2">'Форма 3.12.2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3.12.2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AX23" i="530" l="1"/>
  <c r="AQ23" i="530"/>
  <c r="AJ23" i="530"/>
  <c r="AC23" i="530"/>
  <c r="V23" i="530"/>
  <c r="O23" i="530"/>
  <c r="M8" i="530"/>
  <c r="O8" i="530"/>
  <c r="M9" i="530"/>
  <c r="O9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AE17" i="530" s="1"/>
  <c r="AF17" i="530" s="1"/>
  <c r="AG17" i="530" s="1"/>
  <c r="AI17" i="530" s="1"/>
  <c r="AJ17" i="530" s="1"/>
  <c r="AK17" i="530" s="1"/>
  <c r="AL17" i="530" s="1"/>
  <c r="AM17" i="530" s="1"/>
  <c r="AN17" i="530" s="1"/>
  <c r="AP17" i="530" s="1"/>
  <c r="AQ17" i="530" s="1"/>
  <c r="AR17" i="530" s="1"/>
  <c r="AS17" i="530" s="1"/>
  <c r="AT17" i="530" s="1"/>
  <c r="AU17" i="530" s="1"/>
  <c r="AW17" i="530" s="1"/>
  <c r="AX17" i="530" s="1"/>
  <c r="AY17" i="530" s="1"/>
  <c r="AZ17" i="530" s="1"/>
  <c r="BA17" i="530" s="1"/>
  <c r="BB17" i="530" s="1"/>
  <c r="BD17" i="530" s="1"/>
  <c r="BE17" i="530" s="1"/>
  <c r="BF17" i="530" s="1"/>
  <c r="O18" i="530"/>
  <c r="BI23" i="530"/>
  <c r="Q24" i="530"/>
  <c r="X24" i="530"/>
  <c r="AE24" i="530"/>
  <c r="AL24" i="530"/>
  <c r="AS24" i="530"/>
  <c r="AZ24" i="530"/>
  <c r="BI27" i="530"/>
  <c r="Q28" i="530"/>
  <c r="X28" i="530"/>
  <c r="AE28" i="530"/>
  <c r="AL28" i="530"/>
  <c r="AS28" i="530"/>
  <c r="AZ28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Z35" i="471"/>
  <c r="AS35" i="471"/>
  <c r="AL35" i="471"/>
  <c r="AE35" i="471"/>
  <c r="X35" i="471"/>
  <c r="L19" i="530"/>
  <c r="BG27" i="530"/>
  <c r="L20" i="530"/>
  <c r="BG23" i="530"/>
  <c r="L21" i="530"/>
  <c r="L26" i="530"/>
  <c r="L22" i="530"/>
  <c r="BH26" i="530"/>
  <c r="BH22" i="530"/>
  <c r="L27" i="530"/>
  <c r="L23" i="530"/>
  <c r="L18" i="530"/>
  <c r="H12" i="627" l="1"/>
  <c r="H11" i="627"/>
  <c r="H9" i="627"/>
  <c r="H8" i="627"/>
  <c r="H7" i="627"/>
  <c r="H12" i="622"/>
  <c r="H9" i="622"/>
  <c r="H8" i="622"/>
  <c r="F39" i="610"/>
  <c r="E39" i="610"/>
  <c r="F34" i="610"/>
  <c r="E34" i="610"/>
  <c r="F29" i="610"/>
  <c r="E29" i="610"/>
  <c r="F24" i="610"/>
  <c r="E24" i="610"/>
  <c r="F17" i="610"/>
  <c r="E17" i="610"/>
  <c r="H12" i="613"/>
  <c r="H9" i="613"/>
  <c r="H8" i="613"/>
  <c r="F8" i="627"/>
  <c r="F12" i="627"/>
  <c r="F11" i="627"/>
  <c r="F9" i="627"/>
  <c r="F10" i="627"/>
  <c r="F13" i="627"/>
  <c r="R14" i="601" l="1"/>
  <c r="R13" i="601"/>
  <c r="R12" i="601"/>
  <c r="P12" i="601"/>
  <c r="M14" i="601"/>
  <c r="M13" i="601"/>
  <c r="M12" i="601"/>
  <c r="H13" i="613" l="1"/>
  <c r="H13" i="627"/>
  <c r="H13" i="622"/>
  <c r="N9" i="598"/>
  <c r="N9" i="566"/>
  <c r="N8" i="566"/>
  <c r="N8" i="598"/>
  <c r="M9" i="566"/>
  <c r="M8" i="566"/>
  <c r="M9" i="598"/>
  <c r="M8" i="598"/>
  <c r="O9" i="567"/>
  <c r="M9" i="567"/>
  <c r="O8" i="567"/>
  <c r="M8" i="567"/>
  <c r="F8" i="610"/>
  <c r="F7" i="610"/>
  <c r="E8" i="610"/>
  <c r="E7" i="610"/>
  <c r="F291" i="471"/>
  <c r="E2" i="437"/>
  <c r="B2" i="525"/>
  <c r="E3" i="437"/>
  <c r="B3" i="525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Z82" i="471"/>
  <c r="Q67" i="471"/>
  <c r="Z66" i="471"/>
  <c r="Q51" i="471"/>
  <c r="Z50" i="471"/>
  <c r="Q35" i="471"/>
  <c r="BI34" i="471"/>
  <c r="P249" i="471"/>
  <c r="R254" i="471"/>
  <c r="R249" i="471"/>
  <c r="H11" i="618"/>
  <c r="H7" i="618"/>
  <c r="H11" i="617"/>
  <c r="H7" i="617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F11" i="614"/>
  <c r="F10" i="617"/>
  <c r="F13" i="618"/>
  <c r="L23" i="567"/>
  <c r="L47" i="471"/>
  <c r="BG34" i="471"/>
  <c r="L182" i="471"/>
  <c r="L30" i="471"/>
  <c r="L169" i="471"/>
  <c r="L21" i="566"/>
  <c r="X137" i="471"/>
  <c r="BH33" i="471"/>
  <c r="X154" i="471"/>
  <c r="F10" i="618"/>
  <c r="L19" i="566"/>
  <c r="Y81" i="471"/>
  <c r="L181" i="471"/>
  <c r="L22" i="598"/>
  <c r="F9" i="622"/>
  <c r="F9" i="613"/>
  <c r="F13" i="617"/>
  <c r="L80" i="471"/>
  <c r="L49" i="471"/>
  <c r="F8" i="617"/>
  <c r="L65" i="471"/>
  <c r="F9" i="614"/>
  <c r="L21" i="598"/>
  <c r="F13" i="622"/>
  <c r="F11" i="613"/>
  <c r="AM22" i="566"/>
  <c r="F10" i="614"/>
  <c r="L29" i="471"/>
  <c r="F294" i="471"/>
  <c r="L61" i="471"/>
  <c r="L77" i="471"/>
  <c r="F295" i="471"/>
  <c r="AC98" i="471"/>
  <c r="L18" i="567"/>
  <c r="L166" i="471"/>
  <c r="Y22" i="567"/>
  <c r="F11" i="618"/>
  <c r="AN169" i="471"/>
  <c r="M249" i="471"/>
  <c r="X66" i="471"/>
  <c r="L22" i="567"/>
  <c r="F10" i="622"/>
  <c r="L19" i="598"/>
  <c r="L20" i="567"/>
  <c r="L45" i="471"/>
  <c r="L64" i="471"/>
  <c r="X82" i="471"/>
  <c r="F296" i="471"/>
  <c r="L48" i="471"/>
  <c r="F12" i="614"/>
  <c r="X120" i="471"/>
  <c r="L32" i="471"/>
  <c r="L168" i="471"/>
  <c r="L183" i="471"/>
  <c r="L46" i="471"/>
  <c r="X23" i="567"/>
  <c r="L82" i="471"/>
  <c r="F293" i="471"/>
  <c r="F12" i="613"/>
  <c r="F9" i="617"/>
  <c r="F10" i="613"/>
  <c r="X50" i="471"/>
  <c r="L78" i="471"/>
  <c r="F12" i="617"/>
  <c r="F13" i="614"/>
  <c r="F9" i="618"/>
  <c r="L79" i="471"/>
  <c r="M254" i="471"/>
  <c r="F13" i="613"/>
  <c r="L20" i="598"/>
  <c r="Y119" i="471"/>
  <c r="F8" i="618"/>
  <c r="L21" i="567"/>
  <c r="L62" i="471"/>
  <c r="F11" i="617"/>
  <c r="Y136" i="471"/>
  <c r="Y65" i="471"/>
  <c r="F8" i="613"/>
  <c r="L63" i="471"/>
  <c r="M259" i="471"/>
  <c r="L31" i="471"/>
  <c r="Y49" i="471"/>
  <c r="F11" i="622"/>
  <c r="F8" i="622"/>
  <c r="F12" i="618"/>
  <c r="L20" i="566"/>
  <c r="AN22" i="598"/>
  <c r="Y153" i="471"/>
  <c r="L81" i="471"/>
  <c r="L34" i="471"/>
  <c r="L167" i="471"/>
  <c r="AM184" i="471"/>
  <c r="L50" i="471"/>
  <c r="AC100" i="471"/>
  <c r="L184" i="471"/>
  <c r="L19" i="567"/>
  <c r="F12" i="622"/>
  <c r="F8" i="614"/>
  <c r="L22" i="566"/>
  <c r="L33" i="471"/>
  <c r="AD97" i="471"/>
  <c r="L66" i="471"/>
  <c r="F292" i="471"/>
</calcChain>
</file>

<file path=xl/sharedStrings.xml><?xml version="1.0" encoding="utf-8"?>
<sst xmlns="http://schemas.openxmlformats.org/spreadsheetml/2006/main" count="2782" uniqueCount="1348">
  <si>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</si>
  <si>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</si>
  <si>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</si>
  <si>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</si>
  <si>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</si>
  <si>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</si>
  <si>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</si>
  <si>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</si>
  <si>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</si>
  <si>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</si>
  <si>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</si>
  <si>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</si>
  <si>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</si>
  <si>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</si>
  <si>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</si>
  <si>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</si>
  <si>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</si>
  <si>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</si>
  <si>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</si>
  <si>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</si>
  <si>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</si>
  <si>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</si>
  <si>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</si>
  <si>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</si>
  <si>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</si>
  <si>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</si>
  <si>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</si>
  <si>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</si>
  <si>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</si>
  <si>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</si>
  <si>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</si>
  <si>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</si>
  <si>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</si>
  <si>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</si>
  <si>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</si>
  <si>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</si>
  <si>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</si>
  <si>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</si>
  <si>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</si>
  <si>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</si>
  <si>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</si>
  <si>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</si>
  <si>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</si>
  <si>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</si>
  <si>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</si>
  <si>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</si>
  <si>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</si>
  <si>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</si>
  <si>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</si>
  <si>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</si>
  <si>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</si>
  <si>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</si>
  <si>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</si>
  <si>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</si>
  <si>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</si>
  <si>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</si>
  <si>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</si>
  <si>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</si>
  <si>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</si>
  <si>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</si>
  <si>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</si>
  <si>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</si>
  <si>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</si>
  <si>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</si>
  <si>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</si>
  <si>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</si>
  <si>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</si>
  <si>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</si>
  <si>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</si>
  <si>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</si>
  <si>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</si>
  <si>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</si>
  <si>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</si>
  <si>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</si>
  <si>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</si>
  <si>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</si>
  <si>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</si>
  <si>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</si>
  <si>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</si>
  <si>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</si>
  <si>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</si>
  <si>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</si>
  <si>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</si>
  <si>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</si>
  <si>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</si>
  <si>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</si>
  <si>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</si>
  <si>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</si>
  <si>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</si>
  <si>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</si>
  <si>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</si>
  <si>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</si>
  <si>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</si>
  <si>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</si>
  <si>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</si>
  <si>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</si>
  <si>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</si>
  <si>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</si>
  <si>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</si>
  <si>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</si>
  <si>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</si>
  <si>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</si>
  <si>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</si>
  <si>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</si>
  <si>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</si>
  <si>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</si>
  <si>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</si>
  <si>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</si>
  <si>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</si>
  <si>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</si>
  <si>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</si>
  <si>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</si>
  <si>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</si>
  <si>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</si>
  <si>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</si>
  <si>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</si>
  <si>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</si>
  <si>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</si>
  <si>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</si>
  <si>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</si>
  <si>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</si>
  <si>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</si>
  <si>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</si>
  <si>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</si>
  <si>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</si>
  <si>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</si>
  <si>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</si>
  <si>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</si>
  <si>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</si>
  <si>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</si>
  <si>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</si>
  <si>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</si>
  <si>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</si>
  <si>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</si>
  <si>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</si>
  <si>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</si>
  <si>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</si>
  <si>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</si>
  <si>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</si>
  <si>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</si>
  <si>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</si>
  <si>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</si>
  <si>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</si>
  <si>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</si>
  <si>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</si>
  <si>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</si>
  <si>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</si>
  <si>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</si>
  <si>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</si>
  <si>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</si>
  <si>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</si>
  <si>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</si>
  <si>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</si>
  <si>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</si>
  <si>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</si>
  <si>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</si>
  <si>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</si>
  <si>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</si>
  <si>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</si>
  <si>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</si>
  <si>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</si>
  <si>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</si>
  <si>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</si>
  <si>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</si>
  <si>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</si>
  <si>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</si>
  <si>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</si>
  <si>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</si>
  <si>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</si>
  <si>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</si>
  <si>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</si>
  <si>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</si>
  <si>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</si>
  <si>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</si>
  <si>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</si>
  <si>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</si>
  <si>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</si>
  <si>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</si>
  <si>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</si>
  <si>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</si>
  <si>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</si>
  <si>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</si>
  <si>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</si>
  <si>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</si>
  <si>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</si>
  <si>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</si>
  <si>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</si>
  <si>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</si>
  <si>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</si>
  <si>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</si>
  <si>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</si>
  <si>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</si>
  <si>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</si>
  <si>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</si>
  <si>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</si>
  <si>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</si>
  <si>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</si>
  <si>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</si>
  <si>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</si>
  <si>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</si>
  <si>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</si>
  <si>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</si>
  <si>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</si>
  <si>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</si>
  <si>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</si>
  <si>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</si>
  <si>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</si>
  <si>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</si>
  <si>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</si>
  <si>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</si>
  <si>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</si>
  <si>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</si>
  <si>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</si>
  <si>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</si>
  <si>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</si>
  <si>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</si>
  <si>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</si>
  <si>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</si>
  <si>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</si>
  <si>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</si>
  <si>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</si>
  <si>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</si>
  <si>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</si>
  <si>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</si>
  <si>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</si>
  <si>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</si>
  <si>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</si>
  <si>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</si>
  <si>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</si>
  <si>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</si>
  <si>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</si>
  <si>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</si>
  <si>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</si>
  <si>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</si>
  <si>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</si>
  <si>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</si>
  <si>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</si>
  <si>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</si>
  <si>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</si>
  <si>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</si>
  <si>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</si>
  <si>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</si>
  <si>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</si>
  <si>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</si>
  <si>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</si>
  <si>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</si>
  <si>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</si>
  <si>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</si>
  <si>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</si>
  <si>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</si>
  <si>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</si>
  <si>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</si>
  <si>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</si>
  <si>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</si>
  <si>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</si>
  <si>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</si>
  <si>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</si>
  <si>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</si>
  <si>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</si>
  <si>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</si>
  <si>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</si>
  <si>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</si>
  <si>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</si>
  <si>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</si>
  <si>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</si>
  <si>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</si>
  <si>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</si>
  <si>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</si>
  <si>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</si>
  <si>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</si>
  <si>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</si>
  <si>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</si>
  <si>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</si>
  <si>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</si>
  <si>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</si>
  <si>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</si>
  <si>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</si>
  <si>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</si>
  <si>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</si>
  <si>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</si>
  <si>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</si>
  <si>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</si>
  <si>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</si>
  <si>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</si>
  <si>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</si>
  <si>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</si>
  <si>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</si>
  <si>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</si>
  <si>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</si>
  <si>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</si>
  <si>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</si>
  <si>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</si>
  <si>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</si>
  <si>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</si>
  <si>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</si>
  <si>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</si>
  <si>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</si>
  <si>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</si>
  <si>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</si>
  <si>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</si>
  <si>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</si>
  <si>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</si>
  <si>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</si>
  <si>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</si>
  <si>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</si>
  <si>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</si>
  <si>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</si>
  <si>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</si>
  <si>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</si>
  <si>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</si>
  <si>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</si>
  <si>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</si>
  <si>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</si>
  <si>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</si>
  <si>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</si>
  <si>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</si>
  <si>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</si>
  <si>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</si>
  <si>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</si>
  <si>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</si>
  <si>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</si>
  <si>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</si>
  <si>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</si>
  <si>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</si>
  <si>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</si>
  <si>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</si>
  <si>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</si>
  <si>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</si>
  <si>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</si>
  <si>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</si>
  <si>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</si>
  <si>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</si>
  <si>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</si>
  <si>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</si>
  <si>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</si>
  <si>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</si>
  <si>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</si>
  <si>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</si>
  <si>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</si>
  <si>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</si>
  <si>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</si>
  <si>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</si>
  <si>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</si>
  <si>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</si>
  <si>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</si>
  <si>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</si>
  <si>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</si>
  <si>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</si>
  <si>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</si>
  <si>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</si>
  <si>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</si>
  <si>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</si>
  <si>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</si>
  <si>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</si>
  <si>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</si>
  <si>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</si>
  <si>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</si>
  <si>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</si>
  <si>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</si>
  <si>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</si>
  <si>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</si>
  <si>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</si>
  <si>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</si>
  <si>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</si>
  <si>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</si>
  <si>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</si>
  <si>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</si>
  <si>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</si>
  <si>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</si>
  <si>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</si>
  <si>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</si>
  <si>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</si>
  <si>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</si>
  <si>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</si>
  <si>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</si>
  <si>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</si>
  <si>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</si>
  <si>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</si>
  <si>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</si>
  <si>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</si>
  <si>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Информация о предложении об установлении тарифов на транспортировку воды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</si>
  <si>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</si>
  <si>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</si>
  <si>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</si>
  <si>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</si>
  <si>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</si>
  <si>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</si>
  <si>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</si>
  <si>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</si>
  <si>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</si>
  <si>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</si>
  <si>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</si>
  <si>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</si>
  <si>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</si>
  <si>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</si>
  <si>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</si>
  <si>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</si>
  <si>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</si>
  <si>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</si>
  <si>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</si>
  <si>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</si>
  <si>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</si>
  <si>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</si>
  <si>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</si>
  <si>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</si>
  <si>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</si>
  <si>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</si>
  <si>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</si>
  <si>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</si>
  <si>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</si>
  <si>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</si>
  <si>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</si>
  <si>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</si>
  <si>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</si>
  <si>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</si>
  <si>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</si>
  <si>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</si>
  <si>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</si>
  <si>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</si>
  <si>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</si>
  <si>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</si>
  <si>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</si>
  <si>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</si>
  <si>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</si>
  <si>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</si>
  <si>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</si>
  <si>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</si>
  <si>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</si>
  <si>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</si>
  <si>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</si>
  <si>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</si>
  <si>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</si>
  <si>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</si>
  <si>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</si>
  <si>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</si>
  <si>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</si>
  <si>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</si>
  <si>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</si>
  <si>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</si>
  <si>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</si>
  <si>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</si>
  <si>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</si>
  <si>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</si>
  <si>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</si>
  <si>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</si>
  <si>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</si>
  <si>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</si>
  <si>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</si>
  <si>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</si>
  <si>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</si>
  <si>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</si>
  <si>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</si>
  <si>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</si>
  <si>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</si>
  <si>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</si>
  <si>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</si>
  <si>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</si>
  <si>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</si>
  <si>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</si>
  <si>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</si>
  <si>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</si>
  <si>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</si>
  <si>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</si>
  <si>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</si>
  <si>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</si>
  <si>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</si>
  <si>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</si>
  <si>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</si>
  <si>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</si>
  <si>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</si>
  <si>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</si>
  <si>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</si>
  <si>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</si>
  <si>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</si>
  <si>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</si>
  <si>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</si>
  <si>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</si>
  <si>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</si>
  <si>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</si>
  <si>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</si>
  <si>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</si>
  <si>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</si>
  <si>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</si>
  <si>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</si>
  <si>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</si>
  <si>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</si>
  <si>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</si>
  <si>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</si>
  <si>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</si>
  <si>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</si>
  <si>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</si>
  <si>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</si>
  <si>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</si>
  <si>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</si>
  <si>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</si>
  <si>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</si>
  <si>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</si>
  <si>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</si>
  <si>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</si>
  <si>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</si>
  <si>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</si>
  <si>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</si>
  <si>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</si>
  <si>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</si>
  <si>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</si>
  <si>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</si>
  <si>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</si>
  <si>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</si>
  <si>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</si>
  <si>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</si>
  <si>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</si>
  <si>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</si>
  <si>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</si>
  <si>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</si>
  <si>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</si>
  <si>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</si>
  <si>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</si>
  <si>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</si>
  <si>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</si>
  <si>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</si>
  <si>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</si>
  <si>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</si>
  <si>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</si>
  <si>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</si>
  <si>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</si>
  <si>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</si>
  <si>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</si>
  <si>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</si>
  <si>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</si>
  <si>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</si>
  <si>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</si>
  <si>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</si>
  <si>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</si>
  <si>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</si>
  <si>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</si>
  <si>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</si>
  <si>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</si>
  <si>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</si>
  <si>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</si>
  <si>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</si>
  <si>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</si>
  <si>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</si>
  <si>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</si>
  <si>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</si>
  <si>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</si>
  <si>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</si>
  <si>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</si>
  <si>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</si>
  <si>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</si>
  <si>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</si>
  <si>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</si>
  <si>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</si>
  <si>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</si>
  <si>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</si>
  <si>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</si>
  <si>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</si>
  <si>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</si>
  <si>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</si>
  <si>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</si>
  <si>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</si>
  <si>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</si>
  <si>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</si>
  <si>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</si>
  <si>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</si>
  <si>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</si>
  <si>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</si>
  <si>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</si>
  <si>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</si>
  <si>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</si>
  <si>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</si>
  <si>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</si>
  <si>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</si>
  <si>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</si>
  <si>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</si>
  <si>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</si>
  <si>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</si>
  <si>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</si>
  <si>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</si>
  <si>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</si>
  <si>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</si>
  <si>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</si>
  <si>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</si>
  <si>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</si>
  <si>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</si>
  <si>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</si>
  <si>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</si>
  <si>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</si>
  <si>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</si>
  <si>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</si>
  <si>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</si>
  <si>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</si>
  <si>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</si>
  <si>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</si>
  <si>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</si>
  <si>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</si>
  <si>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</si>
  <si>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</si>
  <si>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</si>
  <si>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</si>
  <si>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</si>
  <si>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</si>
  <si>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</si>
  <si>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</si>
  <si>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</si>
  <si>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</si>
  <si>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</si>
  <si>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</si>
  <si>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</si>
  <si>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</si>
  <si>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</si>
  <si>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</si>
  <si>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</si>
  <si>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</si>
  <si>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</si>
  <si>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</si>
  <si>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</si>
  <si>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</si>
  <si>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</si>
  <si>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</si>
  <si>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</si>
  <si>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Дата подачи заявления об утверждении тарифов</t>
  </si>
  <si>
    <t>Номер подачи заявления об утверждении тарифов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</si>
  <si>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</si>
  <si>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</si>
  <si>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</si>
  <si>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</si>
  <si>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</si>
  <si>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</si>
  <si>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</si>
  <si>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</si>
  <si>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</si>
  <si>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</si>
  <si>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</si>
  <si>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Дата периода регулирования, с которой предлагаются изменения в тарифы</t>
  </si>
  <si>
    <t>et_List14_1_4</t>
  </si>
  <si>
    <t>Тариф на водоотведение</t>
  </si>
  <si>
    <t>Тариф на транспортировку сточных вод</t>
  </si>
  <si>
    <t>Тариф на подключение (технологическое присоединение) к централизованной системе водоотведения в индивидуальном порядке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</si>
  <si>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</si>
  <si>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</si>
  <si>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</si>
  <si>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</si>
  <si>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</si>
  <si>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</si>
  <si>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Наименование централизованной системы водоотведения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</si>
  <si>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</si>
  <si>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</si>
  <si>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</si>
  <si>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</si>
  <si>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</si>
  <si>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</si>
  <si>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месте размещения положения о закупках регулируемой организации</t>
  </si>
  <si>
    <t>Форма 3.11</t>
  </si>
  <si>
    <t>Информация о предложении об установлении тарифов в сфере водоотведения на очередной период регулирования</t>
  </si>
  <si>
    <t>Форма 3.12.1</t>
  </si>
  <si>
    <r>
      <t>Форма 3.12.1 Информация о предложении об установлении тарифов в сфере водоотведения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</si>
  <si>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водоотведения в соответствии с законодательством в сфере водоснабжении и водоотведении» 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</si>
  <si>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водоснабжении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</si>
  <si>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законодательством в сфере водоснабжения и водоотведения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</si>
  <si>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</si>
  <si>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r>
      <t>Форма 3.12.2 Информация о предложении величин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</si>
  <si>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Форма 3.12.2</t>
  </si>
  <si>
    <t>Информация о предложении величин тарифов на водоотведение, транспортировку воды</t>
  </si>
  <si>
    <t>Форма 3.12.3</t>
  </si>
  <si>
    <t>Информация о предложении величин тарифов на подключение к централизованной системе водоотведения</t>
  </si>
  <si>
    <t>ставка платы за объем принятых сточных вод, руб./куб. м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</si>
  <si>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водоотведения.
В случае дифференциации тарифов по дополнительным признакам информация по ним указывается в отдельных строках.</t>
  </si>
  <si>
    <r>
      <t>Форма 3.12.3 Информация о предложении величин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</si>
  <si>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</si>
  <si>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</si>
  <si>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</si>
  <si>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</si>
  <si>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</si>
  <si>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
В случае дифференциации тарифов по централизованным системам водоотведения информация по ним указывается в отдельных строках.</t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</si>
  <si>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</si>
  <si>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Добавить наименование системы водоотведения</t>
  </si>
  <si>
    <t>ID_TARIFF_NAME</t>
  </si>
  <si>
    <t>TARIFF_NAME</t>
  </si>
  <si>
    <t>VED_NAME</t>
  </si>
  <si>
    <t>Водоотведение</t>
  </si>
  <si>
    <t>Транспортировка</t>
  </si>
  <si>
    <t>Подключение (технологическое присоединение) к централизованной системе водоотведения</t>
  </si>
  <si>
    <t>Добавить ЦС ВО для дифференциации</t>
  </si>
  <si>
    <t>Добавить протяженность канализационной сети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</si>
  <si>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</si>
  <si>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</si>
  <si>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</si>
  <si>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</si>
  <si>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</si>
  <si>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</si>
  <si>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</si>
  <si>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водоотведения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</si>
  <si>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</si>
  <si>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</si>
  <si>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</si>
  <si>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</si>
  <si>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3.12.1' при отсутствии у организации инвестиционной программы (ее проекта).
2. Корректировка проверки при сохранении.</t>
  </si>
  <si>
    <t>Размер файла обновления: 378368 байт</t>
  </si>
  <si>
    <t>Подготовка к обновлению...</t>
  </si>
  <si>
    <t>Сохранение файла резервной копии: C:\Users\Trofimova\Desktop\реквесты 2023\FAS.JKH.OPEN.INFO.REQUEST.VO.BKP..xlsb</t>
  </si>
  <si>
    <t>Резервная копия создана: C:\Users\Trofimova\Desktop\реквесты 2023\FAS.JKH.OPEN.INFO.REQUEST.VO.BKP..xlsb</t>
  </si>
  <si>
    <t>Создание книги для установки обновлений...</t>
  </si>
  <si>
    <t>Файл обновления загружен: C:\Users\Trofimova\Desktop\реквесты 2023\UPDATE.FAS.JKH.OPEN.INFO.REQUEST.VO.TO.1.0.2.9.xls</t>
  </si>
  <si>
    <t>население и приравненные категории</t>
  </si>
  <si>
    <t>Обновление завершилось удачно! Шаблон FAS.JKH.OPEN.INFO.REQUEST.VO.xlsb сохранен под именем 'FAS.JKH.OPEN.INFO.REQUEST.VO(v1.0.2).xlsb'</t>
  </si>
  <si>
    <t>Нет доступных обновлений для отчёта с кодом FAS.JKH.OPEN.INFO.REQUEST.VO!</t>
  </si>
  <si>
    <t>03.05.2023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</si>
  <si>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</si>
  <si>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</si>
  <si>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</si>
  <si>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</si>
  <si>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</si>
  <si>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</si>
  <si>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</si>
  <si>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</si>
  <si>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</si>
  <si>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</si>
  <si>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</si>
  <si>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</si>
  <si>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</si>
  <si>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</si>
  <si>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</si>
  <si>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</si>
  <si>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</si>
  <si>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</si>
  <si>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</si>
  <si>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</si>
  <si>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</si>
  <si>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</si>
  <si>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</si>
  <si>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</si>
  <si>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</si>
  <si>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</si>
  <si>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</si>
  <si>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</si>
  <si>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</si>
  <si>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</si>
  <si>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</si>
  <si>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</si>
  <si>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</si>
  <si>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</si>
  <si>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</si>
  <si>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</si>
  <si>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</si>
  <si>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</si>
  <si>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</si>
  <si>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</si>
  <si>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</si>
  <si>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</si>
  <si>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</si>
  <si>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</si>
  <si>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</si>
  <si>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</si>
  <si>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</si>
  <si>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</si>
  <si>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</si>
  <si>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</si>
  <si>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</si>
  <si>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</si>
  <si>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</si>
  <si>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</si>
  <si>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</si>
  <si>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</si>
  <si>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</si>
  <si>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</si>
  <si>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</si>
  <si>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</si>
  <si>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</si>
  <si>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</si>
  <si>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</si>
  <si>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</si>
  <si>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</si>
  <si>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</si>
  <si>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</si>
  <si>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</si>
  <si>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</si>
  <si>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</si>
  <si>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</si>
  <si>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</si>
  <si>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</si>
  <si>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</si>
  <si>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</si>
  <si>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</si>
  <si>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</si>
  <si>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</si>
  <si>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</si>
  <si>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</si>
  <si>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</si>
  <si>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</si>
  <si>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</si>
  <si>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</si>
  <si>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</si>
  <si>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</si>
  <si>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</si>
  <si>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</si>
  <si>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</si>
  <si>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</si>
  <si>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</si>
  <si>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</si>
  <si>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</si>
  <si>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</si>
  <si>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</si>
  <si>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</si>
  <si>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</si>
  <si>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</si>
  <si>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</si>
  <si>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</si>
  <si>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</si>
  <si>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</si>
  <si>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</si>
  <si>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</si>
  <si>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</si>
  <si>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</si>
  <si>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</si>
  <si>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</si>
  <si>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</si>
  <si>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</si>
  <si>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</si>
  <si>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</si>
  <si>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</si>
  <si>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</si>
  <si>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</si>
  <si>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</si>
  <si>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</si>
  <si>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</si>
  <si>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</si>
  <si>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</si>
  <si>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</si>
  <si>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</si>
  <si>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</si>
  <si>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</si>
  <si>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</si>
  <si>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</si>
  <si>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</si>
  <si>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</si>
  <si>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</si>
  <si>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</si>
  <si>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</si>
  <si>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</si>
  <si>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</si>
  <si>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</si>
  <si>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</si>
  <si>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</si>
  <si>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</si>
  <si>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</si>
  <si>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</si>
  <si>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</si>
  <si>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</si>
  <si>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</si>
  <si>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</si>
  <si>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</si>
  <si>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</si>
  <si>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</si>
  <si>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</si>
  <si>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</si>
  <si>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</si>
  <si>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</si>
  <si>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</si>
  <si>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</si>
  <si>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</si>
  <si>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</si>
  <si>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</si>
  <si>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</si>
  <si>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</si>
  <si>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</si>
  <si>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</si>
  <si>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</si>
  <si>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</si>
  <si>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</si>
  <si>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</si>
  <si>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</si>
  <si>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</si>
  <si>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</si>
  <si>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</si>
  <si>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</si>
  <si>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</si>
  <si>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</si>
  <si>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</si>
  <si>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</si>
  <si>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</si>
  <si>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</si>
  <si>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</si>
  <si>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</si>
  <si>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</si>
  <si>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</si>
  <si>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</si>
  <si>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</si>
  <si>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</si>
  <si>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</si>
  <si>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</si>
  <si>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</si>
  <si>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</si>
  <si>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</si>
  <si>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</si>
  <si>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</si>
  <si>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</si>
  <si>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</si>
  <si>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</si>
  <si>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</si>
  <si>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</si>
  <si>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</si>
  <si>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</si>
  <si>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</si>
  <si>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</si>
  <si>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</si>
  <si>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</si>
  <si>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</si>
  <si>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</si>
  <si>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</si>
  <si>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</si>
  <si>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</si>
  <si>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</si>
  <si>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</si>
  <si>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</si>
  <si>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</si>
  <si>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</si>
  <si>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</si>
  <si>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</si>
  <si>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</si>
  <si>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</si>
  <si>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</si>
  <si>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</si>
  <si>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</si>
  <si>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31.12.2026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</si>
  <si>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</si>
  <si>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</si>
  <si>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</si>
  <si>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</si>
  <si>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</si>
  <si>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</si>
  <si>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</si>
  <si>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</si>
  <si>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</si>
  <si>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</si>
  <si>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</si>
  <si>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</si>
  <si>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</si>
  <si>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26361245</t>
  </si>
  <si>
    <t>"ЛУКОЙЛ-Западная Сибирь" СЦ ТС Лангепасско-Покачевского региона Управления теплоснабжения</t>
  </si>
  <si>
    <t>8608048498</t>
  </si>
  <si>
    <t>860732001</t>
  </si>
  <si>
    <t>26451037</t>
  </si>
  <si>
    <t>АО "Аганское многопрофильное жилищно-коммунальное управление"</t>
  </si>
  <si>
    <t>8620019101</t>
  </si>
  <si>
    <t>862001001</t>
  </si>
  <si>
    <t>22-05-2009 00:00:00</t>
  </si>
  <si>
    <t>26361211</t>
  </si>
  <si>
    <t>АО "Аэропорт Сургут"</t>
  </si>
  <si>
    <t>8602060523</t>
  </si>
  <si>
    <t>860201001</t>
  </si>
  <si>
    <t>04-09-1997 00:00:00</t>
  </si>
  <si>
    <t>26453916</t>
  </si>
  <si>
    <t>АО "Водоканал"</t>
  </si>
  <si>
    <t>8606013108</t>
  </si>
  <si>
    <t>860601001</t>
  </si>
  <si>
    <t>01-10-2008 00:00:00</t>
  </si>
  <si>
    <t>26560525</t>
  </si>
  <si>
    <t>АО "ГУ ЖКХ"</t>
  </si>
  <si>
    <t>5116000922</t>
  </si>
  <si>
    <t>511601001</t>
  </si>
  <si>
    <t>13-05-2009 00:00:00</t>
  </si>
  <si>
    <t>30335229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</si>
  <si>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</si>
  <si>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</si>
  <si>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</si>
  <si>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</si>
  <si>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</si>
  <si>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</si>
  <si>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</si>
  <si>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</si>
  <si>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</si>
  <si>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</si>
  <si>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</si>
  <si>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</si>
  <si>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</si>
  <si>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</si>
  <si>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</si>
  <si>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26423589</t>
  </si>
  <si>
    <t>АО "Юганскводоканал"</t>
  </si>
  <si>
    <t>8604048909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</si>
  <si>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</si>
  <si>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</si>
  <si>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</si>
  <si>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</si>
  <si>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861101001</t>
  </si>
  <si>
    <t>12-02-2009 00:00:00</t>
  </si>
  <si>
    <t>28856006</t>
  </si>
  <si>
    <t>АО "Юграавиа"</t>
  </si>
  <si>
    <t>8601053210</t>
  </si>
  <si>
    <t>860101001</t>
  </si>
  <si>
    <t>28544788</t>
  </si>
  <si>
    <t>АО «Сургутское судоремонтное предприятие»</t>
  </si>
  <si>
    <t>8602066980</t>
  </si>
  <si>
    <t>26813272</t>
  </si>
  <si>
    <t>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</si>
  <si>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7708503727</t>
  </si>
  <si>
    <t>665945027</t>
  </si>
  <si>
    <t>26598931</t>
  </si>
  <si>
    <t>Завод по стабилизации конденсата имени В.С. Черномырдина (Сургутский ЗСК) филиал ООО "Газпром переработка"</t>
  </si>
  <si>
    <t>1102054991</t>
  </si>
  <si>
    <t>861703001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</si>
  <si>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</si>
  <si>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</si>
  <si>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</si>
  <si>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</si>
  <si>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</si>
  <si>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</si>
  <si>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</si>
  <si>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</si>
  <si>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</si>
  <si>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26423569</t>
  </si>
  <si>
    <t>Муниципальное водоканализационное предприятие муниципального образования город Ханты-Мансийск</t>
  </si>
  <si>
    <t>8601001099</t>
  </si>
  <si>
    <t>31516756</t>
  </si>
  <si>
    <t>Муниципальное казенное предприятие «Излучинское жилищно-коммунальное хозяйство»</t>
  </si>
  <si>
    <t>8620023845</t>
  </si>
  <si>
    <t>31307068</t>
  </si>
  <si>
    <t>Муниципальное казенное предприятие города Нягани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</si>
  <si>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</si>
  <si>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</si>
  <si>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</si>
  <si>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</si>
  <si>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</si>
  <si>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</si>
  <si>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</si>
  <si>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</si>
  <si>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</si>
  <si>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</si>
  <si>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31562369</t>
  </si>
  <si>
    <t>Муниципальное предприятие муниципального образования Октябрьский район «Объединенные коммунальные системы»</t>
  </si>
  <si>
    <t>8610031269</t>
  </si>
  <si>
    <t>24-11-2021 00:00:00</t>
  </si>
  <si>
    <t>26361286</t>
  </si>
  <si>
    <t>Муниципальное унитарное предприятие "Сельское жилищно-коммунальное хозяйство"</t>
  </si>
  <si>
    <t>8620012191</t>
  </si>
  <si>
    <t>22-03-2000 00:00:00</t>
  </si>
  <si>
    <t>26361234</t>
  </si>
  <si>
    <t>Муниципальное унитарное предприятие "Тепловодоканал"</t>
  </si>
  <si>
    <t>8605013419</t>
  </si>
  <si>
    <t>860501001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</si>
  <si>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</si>
  <si>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</si>
  <si>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</si>
  <si>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</si>
  <si>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</si>
  <si>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</si>
  <si>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</si>
  <si>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</si>
  <si>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</si>
  <si>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</si>
  <si>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</si>
  <si>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</si>
  <si>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</si>
  <si>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</si>
  <si>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</si>
  <si>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</si>
  <si>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</si>
  <si>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</si>
  <si>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</si>
  <si>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</si>
  <si>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</si>
  <si>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31356763</t>
  </si>
  <si>
    <t>Муниципальное унитарное предприятие «Управление теплоснабжения г.п. Талинка»</t>
  </si>
  <si>
    <t>8614001674</t>
  </si>
  <si>
    <t>861401001</t>
  </si>
  <si>
    <t>31669454</t>
  </si>
  <si>
    <t>Муниципальное унитарное предприятие Белоярского района «Белоярские коммунальные системы»</t>
  </si>
  <si>
    <t>8611013174</t>
  </si>
  <si>
    <t>01-11-2022 00:00:00</t>
  </si>
  <si>
    <t>26423509</t>
  </si>
  <si>
    <t>Муниципальное унитарное предприятие города Нижневартовска "Горводоканал"</t>
  </si>
  <si>
    <t>8603010370</t>
  </si>
  <si>
    <t>26423557</t>
  </si>
  <si>
    <t>Муниципальное унитарное предприятие жилищно-коммунального хозяйства городского поселения Берёзово</t>
  </si>
  <si>
    <t>8613004070</t>
  </si>
  <si>
    <t>27-11-2009 00:00:00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</si>
  <si>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</si>
  <si>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</si>
  <si>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</si>
  <si>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</si>
  <si>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</si>
  <si>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</si>
  <si>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</si>
  <si>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26360341</t>
  </si>
  <si>
    <t>ОАО "Сибнефтепровод" Тобольское УМН</t>
  </si>
  <si>
    <t>7201000726</t>
  </si>
  <si>
    <t>997150001</t>
  </si>
  <si>
    <t>26423715</t>
  </si>
  <si>
    <t>ОАО "Тюменьэнерго" филиал Сургутские электрические сети</t>
  </si>
  <si>
    <t>8602060185</t>
  </si>
  <si>
    <t>860203001</t>
  </si>
  <si>
    <t>26454885</t>
  </si>
  <si>
    <t>ООО "Аквалидер"</t>
  </si>
  <si>
    <t>8621000390</t>
  </si>
  <si>
    <t>862101001</t>
  </si>
  <si>
    <t>21-09-2009 00:00:00</t>
  </si>
  <si>
    <t>30942075</t>
  </si>
  <si>
    <t>ООО "Башнефть-Добыча"</t>
  </si>
  <si>
    <t>0277106840</t>
  </si>
  <si>
    <t>025250001</t>
  </si>
  <si>
    <t>01-01-2018 00:00:00</t>
  </si>
  <si>
    <t>26583176</t>
  </si>
  <si>
    <t>027501001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</si>
  <si>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</si>
  <si>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</si>
  <si>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</si>
  <si>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</si>
  <si>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</si>
  <si>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</si>
  <si>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</si>
  <si>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</si>
  <si>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</si>
  <si>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</si>
  <si>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</si>
  <si>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</si>
  <si>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</si>
  <si>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</si>
  <si>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</si>
  <si>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</si>
  <si>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</si>
  <si>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</si>
  <si>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</si>
  <si>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</si>
  <si>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</si>
  <si>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</si>
  <si>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26423587</t>
  </si>
  <si>
    <t>ООО "Газпром Трансгаз Югорск" Сосьвинское ЛПУ МГ</t>
  </si>
  <si>
    <t>861302004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</si>
  <si>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</si>
  <si>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</si>
  <si>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</si>
  <si>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</si>
  <si>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</si>
  <si>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</si>
  <si>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31037879</t>
  </si>
  <si>
    <t>ООО "Газпром переработка"</t>
  </si>
  <si>
    <t>780201001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</si>
  <si>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</si>
  <si>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</si>
  <si>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</si>
  <si>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</si>
  <si>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</si>
  <si>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</si>
  <si>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</si>
  <si>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</si>
  <si>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</si>
  <si>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</si>
  <si>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26427611</t>
  </si>
  <si>
    <t>ООО "Горводоканал"</t>
  </si>
  <si>
    <t>8608053709</t>
  </si>
  <si>
    <t>860801001</t>
  </si>
  <si>
    <t>11-02-2009 00:00:00</t>
  </si>
  <si>
    <t>27887494</t>
  </si>
  <si>
    <t>ООО "Жилкомсервис"</t>
  </si>
  <si>
    <t>8616011621</t>
  </si>
  <si>
    <t>861601001</t>
  </si>
  <si>
    <t>26423761</t>
  </si>
  <si>
    <t>ООО "КОММУНАЛЬНИК"</t>
  </si>
  <si>
    <t>8603118141</t>
  </si>
  <si>
    <t>26361243</t>
  </si>
  <si>
    <t>ООО "ЛУКОЙЛ-Западная Сибирь"</t>
  </si>
  <si>
    <t>860602001</t>
  </si>
  <si>
    <t>26361244</t>
  </si>
  <si>
    <t>ООО "ЛУКОЙЛ-Западная Сибирь" Сервисный центр теплоснабжения ТПП "Урайнефтегаз"</t>
  </si>
  <si>
    <t>860632001</t>
  </si>
  <si>
    <t>26413215</t>
  </si>
  <si>
    <t>ООО "ЛУКОЙЛ-ЭНЕРГОСЕТИ"</t>
  </si>
  <si>
    <t>5260230051</t>
  </si>
  <si>
    <t>525350001</t>
  </si>
  <si>
    <t>28046959</t>
  </si>
  <si>
    <t>770901001</t>
  </si>
  <si>
    <t>17-01-2013 00:00:00</t>
  </si>
  <si>
    <t>30855120</t>
  </si>
  <si>
    <t>ООО "ПриобьСтройГарант"</t>
  </si>
  <si>
    <t>8614000871</t>
  </si>
  <si>
    <t>26423583</t>
  </si>
  <si>
    <t>ООО "Промысловик"</t>
  </si>
  <si>
    <t>8619001068</t>
  </si>
  <si>
    <t>26320082</t>
  </si>
  <si>
    <t>ООО "РН - Юганскнефтегаз"</t>
  </si>
  <si>
    <t>8604035473</t>
  </si>
  <si>
    <t>997250001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</si>
  <si>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</si>
  <si>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</si>
  <si>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</si>
  <si>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</si>
  <si>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27099908</t>
  </si>
  <si>
    <t>ООО "СервисКомфорт"</t>
  </si>
  <si>
    <t>8619015092</t>
  </si>
  <si>
    <t>26423753</t>
  </si>
  <si>
    <t>ООО "Сибирь"</t>
  </si>
  <si>
    <t>8619010425</t>
  </si>
  <si>
    <t>28453760</t>
  </si>
  <si>
    <t>ООО "Сибпромстрой № 18"</t>
  </si>
  <si>
    <t>8602248081</t>
  </si>
  <si>
    <t>15-01-2014 00:00:00</t>
  </si>
  <si>
    <t>26361236</t>
  </si>
  <si>
    <t>ООО "СпецТеплоСервис"</t>
  </si>
  <si>
    <t>8605019890</t>
  </si>
  <si>
    <t>26845821</t>
  </si>
  <si>
    <t>ООО "Талинское Благоустройство"</t>
  </si>
  <si>
    <t>8614007789</t>
  </si>
  <si>
    <t>26361235</t>
  </si>
  <si>
    <t>ООО "ТеплоНефть"</t>
  </si>
  <si>
    <t>8605016882</t>
  </si>
  <si>
    <t>26422679</t>
  </si>
  <si>
    <t>ООО "Тепловик 2"</t>
  </si>
  <si>
    <t>8619014042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</si>
  <si>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</si>
  <si>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</si>
  <si>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</si>
  <si>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</si>
  <si>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</si>
  <si>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</si>
  <si>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</si>
  <si>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</si>
  <si>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26576132</t>
  </si>
  <si>
    <t>ООО «Газпром переработка» в зоне деятельности филиала Завод по стабилизации конденсата имени В.С. Черномырдина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</si>
  <si>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</si>
  <si>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</si>
  <si>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</si>
  <si>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</si>
  <si>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</si>
  <si>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31014895</t>
  </si>
  <si>
    <t>Общество с ограниченной овтетсвенностью "АКВАТЕХ"</t>
  </si>
  <si>
    <t>8614001240</t>
  </si>
  <si>
    <t>28812415</t>
  </si>
  <si>
    <t>Общество с ограниченной ответственностью "Лидер"</t>
  </si>
  <si>
    <t>8614007845</t>
  </si>
  <si>
    <t>30372304</t>
  </si>
  <si>
    <t>Общество с ограниченной ответственностью «Коммунэнерго»</t>
  </si>
  <si>
    <t>8616012079</t>
  </si>
  <si>
    <t>30357413</t>
  </si>
  <si>
    <t>Общество с ограниченной ответственностью «Куминское Жилищно-Коммунальное хозяйство»</t>
  </si>
  <si>
    <t>8616012368</t>
  </si>
  <si>
    <t>31289532</t>
  </si>
  <si>
    <t>Общество с ограниченной ответственностью «ЛУКОЙЛ-ЭНЕРГОСЕТИ»</t>
  </si>
  <si>
    <t>775050001</t>
  </si>
  <si>
    <t>30372310</t>
  </si>
  <si>
    <t>Общество с ограниченной ответственностью «Междуреченские коммунальные системы»</t>
  </si>
  <si>
    <t>8616012417</t>
  </si>
  <si>
    <t>31258664</t>
  </si>
  <si>
    <t>Общество с ограниченной ответственностью «Мобильный мир»</t>
  </si>
  <si>
    <t>7203350719</t>
  </si>
  <si>
    <t>720301001</t>
  </si>
  <si>
    <t>31443598</t>
  </si>
  <si>
    <t>Общество с ограниченной ответственностью «Нижневартовские коммунальные системы»</t>
  </si>
  <si>
    <t>3661078386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</si>
  <si>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</si>
  <si>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</si>
  <si>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</si>
  <si>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</si>
  <si>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30812293</t>
  </si>
  <si>
    <t>Общество с ограниченной ответственностью «Промышленные Информационные Технологии»</t>
  </si>
  <si>
    <t>7727669044</t>
  </si>
  <si>
    <t>860701001</t>
  </si>
  <si>
    <t>31569539</t>
  </si>
  <si>
    <t>Общество с ограниченной ответственностью «СтройТоргСервис»</t>
  </si>
  <si>
    <t>8610005808</t>
  </si>
  <si>
    <t>31268261</t>
  </si>
  <si>
    <t>Общество с ограниченной ответственностью «Теплотехник»</t>
  </si>
  <si>
    <t>8616012833</t>
  </si>
  <si>
    <t>30925645</t>
  </si>
  <si>
    <t>Общество с ограниченной ответственностью «Экосистема»</t>
  </si>
  <si>
    <t>8621006786</t>
  </si>
  <si>
    <t>31347998</t>
  </si>
  <si>
    <t>Общество с ограниченной ответственностью СК "Лидер"</t>
  </si>
  <si>
    <t>7224038518</t>
  </si>
  <si>
    <t>722401001</t>
  </si>
  <si>
    <t>31593738</t>
  </si>
  <si>
    <t>Общество с ограниченной ответственностью Специализированный застройщик «АЛЬБИК»</t>
  </si>
  <si>
    <t>8602082372</t>
  </si>
  <si>
    <t>26-07-2002 00:00:00</t>
  </si>
  <si>
    <t>30372183</t>
  </si>
  <si>
    <t>Общество с ограниченной ответственностью Управляющая компания «Северо-Западная Тепловая Компания»</t>
  </si>
  <si>
    <t>8602262086</t>
  </si>
  <si>
    <t>26423513</t>
  </si>
  <si>
    <t>ПАО "Сургутнефтегаз"</t>
  </si>
  <si>
    <t>8602060555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</si>
  <si>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</si>
  <si>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</si>
  <si>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</si>
  <si>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</si>
  <si>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29-11-2002 00:00:00</t>
  </si>
  <si>
    <t>28145914</t>
  </si>
  <si>
    <t>Публичное акционерное общество «Славнефть-Мегионнефтегаз»</t>
  </si>
  <si>
    <t>8605003932</t>
  </si>
  <si>
    <t>26423543</t>
  </si>
  <si>
    <t>Сервисный центр теплоснабжения Лангепасско-Покачевского региона Управления теплоснабжения ООО "ЛУКОЙЛ-Западная Сибирь"</t>
  </si>
  <si>
    <t>862132001</t>
  </si>
  <si>
    <t>26423549</t>
  </si>
  <si>
    <t>Сургутское городское муниципальное унитарное предприятие "Горводоканал"</t>
  </si>
  <si>
    <t>8602016725</t>
  </si>
  <si>
    <t>26423489</t>
  </si>
  <si>
    <t>Сургутское городское муниципальное унитарное предприятие "Тепловик"</t>
  </si>
  <si>
    <t>8602001408</t>
  </si>
  <si>
    <t>26423611</t>
  </si>
  <si>
    <t>Унитарное предприятие "Горводоканал" муниципального образования Ханты- Мансийского автономного округа- Югры городской округ город Радужный</t>
  </si>
  <si>
    <t>8609014156</t>
  </si>
  <si>
    <t>860901001</t>
  </si>
  <si>
    <t>27240389</t>
  </si>
  <si>
    <t>Управление по эксплуатации зданий и сооружений филиал ООО "Газпром трансгаз Сургут"</t>
  </si>
  <si>
    <t>860243008</t>
  </si>
  <si>
    <t>26360340</t>
  </si>
  <si>
    <t>Урайское УМН Акционерное общество "Транснефть - Сибирь" АК "Транснефть"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</si>
  <si>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</si>
  <si>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</si>
  <si>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</si>
  <si>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28445228</t>
  </si>
  <si>
    <t>Филиал ООО «Концессионная Коммунальная Компания» «Междуреченские коммунальные системы»</t>
  </si>
  <si>
    <t>8608053716</t>
  </si>
  <si>
    <t>861643001</t>
  </si>
  <si>
    <t>20-09-2013 00:00:00</t>
  </si>
  <si>
    <t>26519983</t>
  </si>
  <si>
    <t>Филиал ПАО "ОГК-2"- Сургутская ГРЭС-1</t>
  </si>
  <si>
    <t>2607018122</t>
  </si>
  <si>
    <t>VO</t>
  </si>
  <si>
    <t>28.04.2023</t>
  </si>
  <si>
    <t>01-02/444</t>
  </si>
  <si>
    <t>628162, г. Белоярский 3 микр. д.27а</t>
  </si>
  <si>
    <t xml:space="preserve"> Кожевников Иван Анатольевич</t>
  </si>
  <si>
    <t>Трофимова Елена Анатольевна, Вахтомин Дмитрий Вячеславович</t>
  </si>
  <si>
    <t>Начальник ПЭО, Начальник ПТО</t>
  </si>
  <si>
    <t>(34670) 2-53-72, 2-13-67</t>
  </si>
  <si>
    <t>info@rsobks.ru</t>
  </si>
  <si>
    <t>Белоярский муниципальный район, Белоярский (71811151);</t>
  </si>
  <si>
    <t>Тариф на водоотведение (прием сточных вод, транспортировка сточных вод, очистка сточных вод) г.п.Белоярский, Белоярского района</t>
  </si>
  <si>
    <t>отсутствует</t>
  </si>
  <si>
    <t>31.12.2024</t>
  </si>
  <si>
    <t>О</t>
  </si>
  <si>
    <t>01.01.2025</t>
  </si>
  <si>
    <t>31.12.2025</t>
  </si>
  <si>
    <t>01.01.2026</t>
  </si>
  <si>
    <t>https://portal.eias.ru/Portal/DownloadPage.aspx?type=12&amp;guid=77067dd2-3fef-48fe-b6d9-df7d86db2418</t>
  </si>
  <si>
    <t>С учетом НДС</t>
  </si>
  <si>
    <t>Без учета НДС</t>
  </si>
  <si>
    <t>30.06.2024</t>
  </si>
  <si>
    <t>01.07.2024</t>
  </si>
  <si>
    <t>30.06.2025</t>
  </si>
  <si>
    <t>01.07.2025</t>
  </si>
  <si>
    <t>30.06.2026</t>
  </si>
  <si>
    <t>01.07.2026</t>
  </si>
  <si>
    <t>https://lk.zakupki.gov.ru/223/clause/private/order-clause/info/common-info.html?clauseInfoId=830815&amp;versioned=true&amp;clauseId=249169</t>
  </si>
  <si>
    <t>https://lk.zakupki.gov.ru/223/clause/private/order-clause/search.html</t>
  </si>
  <si>
    <t>https://lk.zakupki.gov.ru/223/plan/private/plan/info/positions.html?planId=866968&amp;planInfoId=6953788&amp;versioned=&amp;activeTab=4</t>
  </si>
  <si>
    <t>положение о закупках</t>
  </si>
  <si>
    <t>единая информационная система ЕИС, сайт</t>
  </si>
  <si>
    <t>05.05.2023 15:59:09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</si>
</sst>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25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0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45" borderId="0" applyNumberFormat="0" applyBorder="0" applyAlignment="0" applyProtection="0"/>
    <xf numFmtId="0" fontId="21" fillId="5" borderId="0" applyNumberFormat="0" applyBorder="0" applyAlignment="0" applyProtection="0"/>
    <xf numFmtId="0" fontId="21" fillId="46" borderId="0" applyNumberFormat="0" applyBorder="0" applyAlignment="0" applyProtection="0"/>
    <xf numFmtId="0" fontId="21" fillId="45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6" borderId="0" applyNumberFormat="0" applyBorder="0" applyAlignment="0" applyProtection="0"/>
    <xf numFmtId="0" fontId="21" fillId="49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105" fillId="50" borderId="0" applyNumberFormat="0" applyBorder="0" applyAlignment="0" applyProtection="0"/>
    <xf numFmtId="0" fontId="105" fillId="48" borderId="0" applyNumberFormat="0" applyBorder="0" applyAlignment="0" applyProtection="0"/>
    <xf numFmtId="0" fontId="105" fillId="46" borderId="0" applyNumberFormat="0" applyBorder="0" applyAlignment="0" applyProtection="0"/>
    <xf numFmtId="0" fontId="105" fillId="3" borderId="0" applyNumberFormat="0" applyBorder="0" applyAlignment="0" applyProtection="0"/>
    <xf numFmtId="0" fontId="105" fillId="50" borderId="0" applyNumberFormat="0" applyBorder="0" applyAlignment="0" applyProtection="0"/>
    <xf numFmtId="0" fontId="105" fillId="5" borderId="0" applyNumberFormat="0" applyBorder="0" applyAlignment="0" applyProtection="0"/>
    <xf numFmtId="0" fontId="106" fillId="51" borderId="1" applyNumberFormat="0" applyAlignment="0"/>
    <xf numFmtId="0" fontId="17" fillId="0" borderId="1" applyNumberFormat="0" applyAlignment="0">
      <protection locked="0"/>
    </xf>
    <xf numFmtId="0" fontId="17" fillId="0" borderId="1" applyNumberFormat="0" applyAlignment="0">
      <protection locked="0"/>
    </xf>
    <xf numFmtId="0" fontId="17" fillId="11" borderId="1" applyAlignment="0">
      <alignment horizontal="left" vertical="center"/>
    </xf>
    <xf numFmtId="0" fontId="17" fillId="46" borderId="1" applyNumberFormat="0" applyAlignment="0"/>
    <xf numFmtId="0" fontId="17" fillId="3" borderId="1" applyNumberFormat="0" applyAlignment="0"/>
    <xf numFmtId="0" fontId="107" fillId="7" borderId="54" applyNumberFormat="0">
      <alignment horizontal="center" vertical="center"/>
    </xf>
    <xf numFmtId="0" fontId="107" fillId="7" borderId="54" applyNumberFormat="0">
      <alignment horizontal="center" vertical="center"/>
    </xf>
    <xf numFmtId="0" fontId="105" fillId="50" borderId="0" applyNumberFormat="0" applyBorder="0" applyAlignment="0" applyProtection="0"/>
    <xf numFmtId="0" fontId="105" fillId="52" borderId="0" applyNumberFormat="0" applyBorder="0" applyAlignment="0" applyProtection="0"/>
    <xf numFmtId="0" fontId="105" fillId="53" borderId="0" applyNumberFormat="0" applyBorder="0" applyAlignment="0" applyProtection="0"/>
    <xf numFmtId="0" fontId="105" fillId="54" borderId="0" applyNumberFormat="0" applyBorder="0" applyAlignment="0" applyProtection="0"/>
    <xf numFmtId="0" fontId="105" fillId="50" borderId="0" applyNumberFormat="0" applyBorder="0" applyAlignment="0" applyProtection="0"/>
    <xf numFmtId="0" fontId="105" fillId="55" borderId="0" applyNumberFormat="0" applyBorder="0" applyAlignment="0" applyProtection="0"/>
    <xf numFmtId="0" fontId="108" fillId="45" borderId="55" applyNumberFormat="0" applyAlignment="0" applyProtection="0"/>
    <xf numFmtId="0" fontId="109" fillId="45" borderId="1" applyNumberFormat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49" fontId="111" fillId="0" borderId="0" applyNumberFormat="0" applyFill="0" applyBorder="0" applyAlignment="0" applyProtection="0">
      <alignment vertical="top"/>
    </xf>
    <xf numFmtId="0" fontId="112" fillId="0" borderId="56" applyNumberFormat="0" applyFill="0" applyAlignment="0" applyProtection="0"/>
    <xf numFmtId="0" fontId="113" fillId="0" borderId="57" applyNumberFormat="0" applyFill="0" applyAlignment="0" applyProtection="0"/>
    <xf numFmtId="0" fontId="114" fillId="0" borderId="58" applyNumberFormat="0" applyFill="0" applyAlignment="0" applyProtection="0"/>
    <xf numFmtId="0" fontId="114" fillId="0" borderId="0" applyNumberFormat="0" applyFill="0" applyBorder="0" applyAlignment="0" applyProtection="0"/>
    <xf numFmtId="0" fontId="46" fillId="0" borderId="59" applyNumberFormat="0" applyFill="0" applyAlignment="0" applyProtection="0"/>
    <xf numFmtId="0" fontId="115" fillId="56" borderId="60" applyNumberFormat="0" applyAlignment="0" applyProtection="0"/>
    <xf numFmtId="0" fontId="116" fillId="0" borderId="0" applyNumberFormat="0" applyFill="0" applyBorder="0" applyAlignment="0" applyProtection="0"/>
    <xf numFmtId="0" fontId="117" fillId="5" borderId="0" applyNumberFormat="0" applyBorder="0" applyAlignment="0" applyProtection="0"/>
    <xf numFmtId="49" fontId="5" fillId="0" borderId="0" applyBorder="0">
      <alignment vertical="top"/>
    </xf>
    <xf numFmtId="0" fontId="21" fillId="0" borderId="0"/>
    <xf numFmtId="0" fontId="1" fillId="0" borderId="0"/>
    <xf numFmtId="0" fontId="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" fillId="0" borderId="0"/>
    <xf numFmtId="0" fontId="118" fillId="0" borderId="0"/>
    <xf numFmtId="0" fontId="119" fillId="57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49" fontId="5" fillId="6" borderId="0" applyBorder="0">
      <alignment vertical="top"/>
    </xf>
    <xf numFmtId="0" fontId="1" fillId="0" borderId="0"/>
    <xf numFmtId="0" fontId="1" fillId="0" borderId="0"/>
    <xf numFmtId="0" fontId="5" fillId="0" borderId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20" fillId="58" borderId="0" applyNumberFormat="0" applyBorder="0" applyAlignment="0" applyProtection="0"/>
    <xf numFmtId="0" fontId="121" fillId="0" borderId="0" applyNumberFormat="0" applyFill="0" applyBorder="0" applyAlignment="0" applyProtection="0"/>
    <xf numFmtId="0" fontId="1" fillId="59" borderId="5" applyNumberFormat="0" applyFont="0" applyAlignment="0" applyProtection="0"/>
    <xf numFmtId="0" fontId="122" fillId="0" borderId="61" applyNumberFormat="0" applyFill="0" applyAlignment="0" applyProtection="0"/>
    <xf numFmtId="0" fontId="2" fillId="0" borderId="0"/>
    <xf numFmtId="0" fontId="123" fillId="0" borderId="0" applyNumberFormat="0" applyFill="0" applyBorder="0" applyAlignment="0" applyProtection="0"/>
    <xf numFmtId="4" fontId="5" fillId="8" borderId="0" applyBorder="0">
      <alignment horizontal="right"/>
    </xf>
    <xf numFmtId="4" fontId="5" fillId="8" borderId="62" applyBorder="0">
      <alignment horizontal="right"/>
    </xf>
    <xf numFmtId="4" fontId="5" fillId="8" borderId="4" applyFont="0" applyBorder="0">
      <alignment horizontal="right"/>
    </xf>
    <xf numFmtId="0" fontId="124" fillId="46" borderId="0" applyNumberFormat="0" applyBorder="0" applyAlignment="0" applyProtection="0"/>
    <xf numFmtId="0" fontId="5" fillId="7" borderId="5" applyNumberFormat="0" applyFont="0" applyFill="0" applyBorder="0" applyAlignment="0" applyProtection="0">
      <alignment horizontal="center" vertical="center" wrapText="1"/>
    </xf>
  </cellStyleXfs>
  <cellXfs count="920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49" fontId="5" fillId="0" borderId="5" xfId="0" applyNumberFormat="1" applyFont="1" applyBorder="1" applyAlignment="1" applyProtection="1">
      <alignment horizontal="right" vertical="center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0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56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49" fontId="0" fillId="12" borderId="63" xfId="0" applyFont="1" applyFill="1" applyBorder="1" applyAlignment="1">
      <alignment horizontal="center" vertical="center"/>
    </xf>
    <xf numFmtId="0" fontId="17" fillId="0" borderId="0" xfId="22" applyFont="1" applyFill="1" applyBorder="1" applyAlignment="1" applyProtection="1">
      <alignment horizontal="left" vertical="top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0" fontId="13" fillId="7" borderId="0" xfId="43" applyNumberFormat="1" applyFont="1" applyFill="1" applyBorder="1" applyAlignment="1">
      <alignment horizontal="justify" vertical="top" wrapText="1"/>
    </xf>
    <xf numFmtId="49" fontId="69" fillId="0" borderId="0" xfId="30" applyNumberFormat="1" applyBorder="1" applyAlignment="1" applyProtection="1">
      <alignment vertical="center"/>
    </xf>
    <xf numFmtId="0" fontId="17" fillId="0" borderId="0" xfId="22" applyFont="1" applyFill="1" applyBorder="1" applyAlignment="1" applyProtection="1">
      <alignment horizontal="right" vertical="top" wrapText="1" indent="1"/>
    </xf>
    <xf numFmtId="0" fontId="17" fillId="0" borderId="0" xfId="22" applyFont="1" applyFill="1" applyBorder="1" applyAlignment="1" applyProtection="1">
      <alignment horizontal="right" vertical="top" wrapText="1"/>
    </xf>
    <xf numFmtId="49" fontId="13" fillId="7" borderId="0" xfId="43" applyFont="1" applyFill="1" applyBorder="1" applyAlignment="1">
      <alignment horizontal="left" wrapText="1"/>
    </xf>
    <xf numFmtId="49" fontId="13" fillId="7" borderId="0" xfId="43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0" xfId="47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32" fillId="7" borderId="20" xfId="55" applyFont="1" applyFill="1" applyBorder="1" applyAlignment="1" applyProtection="1">
      <alignment horizontal="center" vertical="top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8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55" applyFont="1" applyFill="1" applyBorder="1" applyAlignment="1" applyProtection="1">
      <alignment horizontal="center" vertical="center" wrapText="1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33" fillId="0" borderId="5" xfId="55" applyFont="1" applyFill="1" applyBorder="1" applyAlignment="1" applyProtection="1">
      <alignment horizontal="center" vertical="center" wrapText="1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top" wrapText="1"/>
    </xf>
    <xf numFmtId="0" fontId="5" fillId="8" borderId="13" xfId="54" applyNumberFormat="1" applyFont="1" applyFill="1" applyBorder="1" applyAlignment="1" applyProtection="1">
      <alignment horizontal="left" vertical="center" wrapText="1"/>
    </xf>
  </cellXfs>
  <cellStyles count="18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1" xfId="102"/>
    <cellStyle name="20% - Акцент2" xfId="78" builtinId="34" hidden="1"/>
    <cellStyle name="20% - Акцент2" xfId="103"/>
    <cellStyle name="20% - Акцент3" xfId="82" builtinId="38" hidden="1"/>
    <cellStyle name="20% - Акцент3" xfId="104"/>
    <cellStyle name="20% - Акцент4" xfId="86" builtinId="42" hidden="1"/>
    <cellStyle name="20% - Акцент4" xfId="105"/>
    <cellStyle name="20% - Акцент5" xfId="90" builtinId="46" hidden="1"/>
    <cellStyle name="20% - Акцент5" xfId="106"/>
    <cellStyle name="20% - Акцент6" xfId="94" builtinId="50" hidden="1"/>
    <cellStyle name="20% - Акцент6" xfId="107"/>
    <cellStyle name="40% - Акцент1" xfId="75" builtinId="31" hidden="1"/>
    <cellStyle name="40% - Акцент1" xfId="108"/>
    <cellStyle name="40% - Акцент2" xfId="79" builtinId="35" hidden="1"/>
    <cellStyle name="40% - Акцент2" xfId="109"/>
    <cellStyle name="40% - Акцент3" xfId="83" builtinId="39" hidden="1"/>
    <cellStyle name="40% - Акцент3" xfId="110"/>
    <cellStyle name="40% - Акцент4" xfId="87" builtinId="43" hidden="1"/>
    <cellStyle name="40% - Акцент4" xfId="111"/>
    <cellStyle name="40% - Акцент5" xfId="91" builtinId="47" hidden="1"/>
    <cellStyle name="40% - Акцент5" xfId="112"/>
    <cellStyle name="40% - Акцент6" xfId="95" builtinId="51" hidden="1"/>
    <cellStyle name="40% - Акцент6" xfId="113"/>
    <cellStyle name="60% - Акцент1" xfId="76" builtinId="32" hidden="1"/>
    <cellStyle name="60% - Акцент1" xfId="114"/>
    <cellStyle name="60% - Акцент2" xfId="80" builtinId="36" hidden="1"/>
    <cellStyle name="60% - Акцент2" xfId="115"/>
    <cellStyle name="60% - Акцент3" xfId="84" builtinId="40" hidden="1"/>
    <cellStyle name="60% - Акцент3" xfId="116"/>
    <cellStyle name="60% - Акцент4" xfId="88" builtinId="44" hidden="1"/>
    <cellStyle name="60% - Акцент4" xfId="117"/>
    <cellStyle name="60% - Акцент5" xfId="92" builtinId="48" hidden="1"/>
    <cellStyle name="60% - Акцент5" xfId="118"/>
    <cellStyle name="60% - Акцент6" xfId="96" builtinId="52" hidden="1"/>
    <cellStyle name="60% - Акцент6" xfId="119"/>
    <cellStyle name="Action" xfId="120"/>
    <cellStyle name="Cells" xfId="121"/>
    <cellStyle name="Cells 2" xfId="122"/>
    <cellStyle name="Currency [0]" xfId="16"/>
    <cellStyle name="currency1" xfId="17"/>
    <cellStyle name="Currency2" xfId="18"/>
    <cellStyle name="currency3" xfId="19"/>
    <cellStyle name="currency4" xfId="20"/>
    <cellStyle name="DblClick" xfId="123"/>
    <cellStyle name="Followed Hyperlink" xfId="21"/>
    <cellStyle name="Formuls" xfId="124"/>
    <cellStyle name="Header" xfId="125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" xfId="126"/>
    <cellStyle name="Title 2" xfId="127"/>
    <cellStyle name="Title 4" xfId="28"/>
    <cellStyle name="Акцент1" xfId="73" builtinId="29" hidden="1"/>
    <cellStyle name="Акцент1" xfId="128"/>
    <cellStyle name="Акцент2" xfId="77" builtinId="33" hidden="1"/>
    <cellStyle name="Акцент2" xfId="129"/>
    <cellStyle name="Акцент3" xfId="81" builtinId="37" hidden="1"/>
    <cellStyle name="Акцент3" xfId="130"/>
    <cellStyle name="Акцент4" xfId="85" builtinId="41" hidden="1"/>
    <cellStyle name="Акцент4" xfId="131"/>
    <cellStyle name="Акцент5" xfId="89" builtinId="45" hidden="1"/>
    <cellStyle name="Акцент5" xfId="132"/>
    <cellStyle name="Акцент6" xfId="93" builtinId="49" hidden="1"/>
    <cellStyle name="Акцент6" xfId="133"/>
    <cellStyle name="Ввод " xfId="29" builtinId="20" customBuiltin="1"/>
    <cellStyle name="Вывод" xfId="65" builtinId="21" hidden="1"/>
    <cellStyle name="Вывод" xfId="134"/>
    <cellStyle name="Вычисление" xfId="66" builtinId="22" hidden="1"/>
    <cellStyle name="Вычисление" xfId="135"/>
    <cellStyle name="Гиперссылка" xfId="30" builtinId="8" customBuiltin="1"/>
    <cellStyle name="Гиперссылка 2" xfId="136"/>
    <cellStyle name="Гиперссылка 2 2" xfId="31"/>
    <cellStyle name="Гиперссылка 3" xfId="137"/>
    <cellStyle name="Гиперссылка 4" xfId="138"/>
    <cellStyle name="Гиперссылка 4 2" xfId="139"/>
    <cellStyle name="Гиперссылка 4_PASSPORT.TEPLO.PROIZV(v6.0.1)" xfId="140"/>
    <cellStyle name="Гиперссылка 5" xfId="14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1" xfId="142"/>
    <cellStyle name="Заголовок 2" xfId="59" builtinId="17" hidden="1"/>
    <cellStyle name="Заголовок 2" xfId="143"/>
    <cellStyle name="Заголовок 3" xfId="60" builtinId="18" hidden="1"/>
    <cellStyle name="Заголовок 3" xfId="144"/>
    <cellStyle name="Заголовок 4" xfId="61" builtinId="19" hidden="1"/>
    <cellStyle name="Заголовок 4" xfId="145"/>
    <cellStyle name="ЗаголовокСтолбца" xfId="33"/>
    <cellStyle name="Значение" xfId="34"/>
    <cellStyle name="Итог" xfId="72" builtinId="25" hidden="1"/>
    <cellStyle name="Итог" xfId="146"/>
    <cellStyle name="Контрольная ячейка" xfId="68" builtinId="23" hidden="1"/>
    <cellStyle name="Контрольная ячейка" xfId="147"/>
    <cellStyle name="Название" xfId="57" builtinId="15" hidden="1"/>
    <cellStyle name="Название" xfId="148"/>
    <cellStyle name="Нейтральный" xfId="64" builtinId="28" hidden="1"/>
    <cellStyle name="Нейтральный" xfId="149"/>
    <cellStyle name="Обычный" xfId="0" builtinId="0" customBuiltin="1"/>
    <cellStyle name="Обычный 10" xfId="35"/>
    <cellStyle name="Обычный 12" xfId="150"/>
    <cellStyle name="Обычный 12 2" xfId="36"/>
    <cellStyle name="Обычный 12 3 2" xfId="151"/>
    <cellStyle name="Обычный 14" xfId="37"/>
    <cellStyle name="Обычный 14 2" xfId="152"/>
    <cellStyle name="Обычный 14_UPDATE.WARM.CALC.INDEX.2015.TO.1.2.3" xfId="153"/>
    <cellStyle name="Обычный 15" xfId="38"/>
    <cellStyle name="Обычный 2" xfId="39"/>
    <cellStyle name="Обычный 2 10 2" xfId="154"/>
    <cellStyle name="Обычный 2 2" xfId="40"/>
    <cellStyle name="Обычный 2 2 2" xfId="155"/>
    <cellStyle name="Обычный 2 3" xfId="156"/>
    <cellStyle name="Обычный 2 7" xfId="157"/>
    <cellStyle name="Обычный 2 8" xfId="158"/>
    <cellStyle name="Обычный 2_13 09 24 Баланс (3)" xfId="159"/>
    <cellStyle name="Обычный 20" xfId="160"/>
    <cellStyle name="Обычный 21" xfId="161"/>
    <cellStyle name="Обычный 22" xfId="162"/>
    <cellStyle name="Обычный 23" xfId="163"/>
    <cellStyle name="Обычный 3" xfId="41"/>
    <cellStyle name="Обычный 3 2" xfId="42"/>
    <cellStyle name="Обычный 3 3" xfId="43"/>
    <cellStyle name="Обычный 3 3 2" xfId="164"/>
    <cellStyle name="Обычный 3 3_PASSPORT.TEPLO.PROIZV(v6.0.1)" xfId="165"/>
    <cellStyle name="Обычный 4" xfId="44"/>
    <cellStyle name="Обычный 4 2" xfId="166"/>
    <cellStyle name="Обычный 4_PASSPORT.TEPLO.PROIZV(v6.0.1)" xfId="167"/>
    <cellStyle name="Обычный 5" xfId="168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лохой" xfId="169"/>
    <cellStyle name="Пояснение" xfId="71" builtinId="53" hidden="1"/>
    <cellStyle name="Пояснение" xfId="170"/>
    <cellStyle name="Примечание" xfId="70" builtinId="10" hidden="1"/>
    <cellStyle name="Примечание" xfId="171"/>
    <cellStyle name="Процентный" xfId="101" builtinId="5" hidden="1"/>
    <cellStyle name="Связанная ячейка" xfId="67" builtinId="24" hidden="1"/>
    <cellStyle name="Связанная ячейка" xfId="172"/>
    <cellStyle name="Стиль 1" xfId="173"/>
    <cellStyle name="Текст предупреждения" xfId="69" builtinId="11" hidden="1"/>
    <cellStyle name="Текст предупреждения" xfId="174"/>
    <cellStyle name="Финансовый" xfId="97" builtinId="3" hidden="1"/>
    <cellStyle name="Финансовый [0]" xfId="98" builtinId="6" hidden="1"/>
    <cellStyle name="Формула" xfId="175"/>
    <cellStyle name="ФормулаВБ_Мониторинг инвестиций" xfId="176"/>
    <cellStyle name="ФормулаНаКонтроль" xfId="177"/>
    <cellStyle name="Хороший" xfId="62" builtinId="26" hidden="1"/>
    <cellStyle name="Хороший" xfId="178"/>
    <cellStyle name="Шапка" xfId="17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38100</xdr:colOff>
      <xdr:row>26</xdr:row>
      <xdr:rowOff>0</xdr:rowOff>
    </xdr:from>
    <xdr:to>
      <xdr:col>48</xdr:col>
      <xdr:colOff>228600</xdr:colOff>
      <xdr:row>26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23031450" y="4791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3895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40</xdr:row>
      <xdr:rowOff>0</xdr:rowOff>
    </xdr:from>
    <xdr:to>
      <xdr:col>9</xdr:col>
      <xdr:colOff>228600</xdr:colOff>
      <xdr:row>40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8010525" y="11753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213</v>
      </c>
    </row>
    <row r="2" spans="1:20" ht="22.5">
      <c r="F2" s="776" t="s">
        <v>496</v>
      </c>
      <c r="G2" s="777"/>
      <c r="H2" s="778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4" t="s">
        <v>469</v>
      </c>
      <c r="G4" s="734"/>
      <c r="H4" s="734"/>
      <c r="I4" s="779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677" t="s">
        <v>95</v>
      </c>
      <c r="G5" s="457" t="s">
        <v>472</v>
      </c>
      <c r="H5" s="684" t="s">
        <v>464</v>
      </c>
      <c r="I5" s="779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687">
        <v>1</v>
      </c>
      <c r="G7" s="537" t="s">
        <v>497</v>
      </c>
      <c r="H7" s="680" t="str">
        <f>IF(dateCh="","",dateCh)</f>
        <v>03.05.2023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80">
        <v>1</v>
      </c>
      <c r="B8" s="314"/>
      <c r="C8" s="314"/>
      <c r="D8" s="314"/>
      <c r="F8" s="687" t="str">
        <f>"2." &amp;mergeValue(A8)</f>
        <v>2.1</v>
      </c>
      <c r="G8" s="537" t="s">
        <v>499</v>
      </c>
      <c r="H8" s="680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80"/>
      <c r="B9" s="314"/>
      <c r="C9" s="314"/>
      <c r="D9" s="314"/>
      <c r="F9" s="687" t="str">
        <f>"3." &amp;mergeValue(A9)</f>
        <v>3.1</v>
      </c>
      <c r="G9" s="537" t="s">
        <v>500</v>
      </c>
      <c r="H9" s="680" t="str">
        <f>IF('Перечень тарифов'!F21="","наименование отсутствует","" &amp; 'Перечень тарифов'!F21 &amp; "")</f>
        <v>Водоотведение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80"/>
      <c r="B10" s="314"/>
      <c r="C10" s="314"/>
      <c r="D10" s="314"/>
      <c r="F10" s="687" t="str">
        <f>"4."&amp;mergeValue(A10)</f>
        <v>4.1</v>
      </c>
      <c r="G10" s="537" t="s">
        <v>501</v>
      </c>
      <c r="H10" s="684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80"/>
      <c r="B11" s="780">
        <v>1</v>
      </c>
      <c r="C11" s="678"/>
      <c r="D11" s="678"/>
      <c r="F11" s="687" t="str">
        <f>"4."&amp;mergeValue(A11) &amp;"."&amp;mergeValue(B11)</f>
        <v>4.1.1</v>
      </c>
      <c r="G11" s="445" t="s">
        <v>599</v>
      </c>
      <c r="H11" s="680" t="str">
        <f>IF(region_name="","",region_name)</f>
        <v>Ханты-Мансийский автономный округ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80"/>
      <c r="B12" s="780"/>
      <c r="C12" s="780">
        <v>1</v>
      </c>
      <c r="D12" s="678"/>
      <c r="F12" s="687" t="str">
        <f>"4."&amp;mergeValue(A12) &amp;"."&amp;mergeValue(B12)&amp;"."&amp;mergeValue(C12)</f>
        <v>4.1.1.1</v>
      </c>
      <c r="G12" s="461" t="s">
        <v>502</v>
      </c>
      <c r="H12" s="680" t="str">
        <f>IF(Территории!H13="","","" &amp; Территории!H13 &amp; "")</f>
        <v>Белоярский муниципальный район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6.25">
      <c r="A13" s="780"/>
      <c r="B13" s="780"/>
      <c r="C13" s="780"/>
      <c r="D13" s="678">
        <v>1</v>
      </c>
      <c r="F13" s="687" t="str">
        <f>"4."&amp;mergeValue(A13) &amp;"."&amp;mergeValue(B13)&amp;"."&amp;mergeValue(C13)&amp;"."&amp;mergeValue(D13)</f>
        <v>4.1.1.1.1</v>
      </c>
      <c r="G13" s="540" t="s">
        <v>503</v>
      </c>
      <c r="H13" s="680" t="str">
        <f>IF(Территории!R14="","","" &amp; Территории!R14 &amp; "")</f>
        <v>Белоярский (71811151)</v>
      </c>
      <c r="I13" s="679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75" t="s">
        <v>600</v>
      </c>
      <c r="H15" s="775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44"/>
  <sheetViews>
    <sheetView showGridLines="0" topLeftCell="C7" zoomScaleNormal="100" workbookViewId="0">
      <selection activeCell="J42" sqref="J42"/>
    </sheetView>
  </sheetViews>
  <sheetFormatPr defaultColWidth="10.5703125" defaultRowHeight="14.25"/>
  <cols>
    <col min="1" max="1" width="9.140625" style="96" hidden="1" customWidth="1"/>
    <col min="2" max="2" width="9.140625" style="245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2"/>
    <col min="16" max="16384" width="10.5703125" style="34"/>
  </cols>
  <sheetData>
    <row r="1" spans="1:32" hidden="1">
      <c r="S1" s="480"/>
      <c r="AF1" s="534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83" t="s">
        <v>655</v>
      </c>
      <c r="E5" s="783"/>
      <c r="F5" s="783"/>
      <c r="G5" s="783"/>
      <c r="H5" s="783"/>
      <c r="I5" s="783"/>
      <c r="J5" s="783"/>
      <c r="K5" s="783"/>
      <c r="L5" s="455"/>
    </row>
    <row r="6" spans="1:32" ht="3" customHeight="1">
      <c r="C6" s="86"/>
      <c r="D6" s="35"/>
      <c r="E6" s="84"/>
      <c r="F6" s="84"/>
      <c r="G6" s="602"/>
      <c r="H6" s="602"/>
      <c r="I6" s="602"/>
      <c r="J6" s="84"/>
      <c r="K6" s="83"/>
      <c r="L6" s="408"/>
    </row>
    <row r="7" spans="1:32" ht="18.75">
      <c r="C7" s="86"/>
      <c r="D7" s="35"/>
      <c r="E7" s="6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800" t="str">
        <f>IF(datePr_ch="",IF(datePr="","",datePr),datePr_ch)</f>
        <v>28.04.2023</v>
      </c>
      <c r="G7" s="800"/>
      <c r="H7" s="800"/>
      <c r="I7" s="800"/>
      <c r="J7" s="800"/>
      <c r="K7" s="800"/>
      <c r="L7" s="668"/>
      <c r="M7" s="283"/>
    </row>
    <row r="8" spans="1:32" ht="18.75">
      <c r="C8" s="86"/>
      <c r="D8" s="35"/>
      <c r="E8" s="6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800" t="str">
        <f>IF(numberPr_ch="",IF(numberPr="","",numberPr),numberPr_ch)</f>
        <v>01-02/444</v>
      </c>
      <c r="G8" s="800"/>
      <c r="H8" s="800"/>
      <c r="I8" s="800"/>
      <c r="J8" s="800"/>
      <c r="K8" s="800"/>
      <c r="L8" s="668"/>
      <c r="M8" s="283"/>
    </row>
    <row r="9" spans="1:32">
      <c r="C9" s="86"/>
      <c r="D9" s="35"/>
      <c r="E9" s="602"/>
      <c r="F9" s="602"/>
      <c r="G9" s="602"/>
      <c r="H9" s="602"/>
      <c r="I9" s="602"/>
      <c r="J9" s="602"/>
      <c r="K9" s="83"/>
      <c r="L9" s="408"/>
    </row>
    <row r="10" spans="1:32" ht="21" customHeight="1">
      <c r="C10" s="86"/>
      <c r="D10" s="781" t="s">
        <v>469</v>
      </c>
      <c r="E10" s="781"/>
      <c r="F10" s="781"/>
      <c r="G10" s="781"/>
      <c r="H10" s="781"/>
      <c r="I10" s="781"/>
      <c r="J10" s="781"/>
      <c r="K10" s="781"/>
      <c r="L10" s="782" t="s">
        <v>470</v>
      </c>
    </row>
    <row r="11" spans="1:32" ht="21" customHeight="1">
      <c r="C11" s="86"/>
      <c r="D11" s="795" t="s">
        <v>95</v>
      </c>
      <c r="E11" s="797" t="s">
        <v>299</v>
      </c>
      <c r="F11" s="797" t="s">
        <v>23</v>
      </c>
      <c r="G11" s="801" t="s">
        <v>608</v>
      </c>
      <c r="H11" s="802"/>
      <c r="I11" s="803"/>
      <c r="J11" s="797" t="s">
        <v>464</v>
      </c>
      <c r="K11" s="797" t="s">
        <v>471</v>
      </c>
      <c r="L11" s="782"/>
    </row>
    <row r="12" spans="1:32" ht="21" customHeight="1">
      <c r="C12" s="86"/>
      <c r="D12" s="796"/>
      <c r="E12" s="798"/>
      <c r="F12" s="798"/>
      <c r="G12" s="807" t="s">
        <v>609</v>
      </c>
      <c r="H12" s="808"/>
      <c r="I12" s="115" t="s">
        <v>610</v>
      </c>
      <c r="J12" s="798"/>
      <c r="K12" s="798"/>
      <c r="L12" s="782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809" t="s">
        <v>54</v>
      </c>
      <c r="H13" s="809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07"/>
      <c r="C14" s="86"/>
      <c r="D14" s="606">
        <v>1</v>
      </c>
      <c r="E14" s="792" t="s">
        <v>611</v>
      </c>
      <c r="F14" s="794"/>
      <c r="G14" s="794"/>
      <c r="H14" s="794"/>
      <c r="I14" s="794"/>
      <c r="J14" s="794"/>
      <c r="K14" s="794"/>
      <c r="L14" s="184"/>
      <c r="M14" s="608"/>
    </row>
    <row r="15" spans="1:32" ht="56.25">
      <c r="A15" s="407"/>
      <c r="C15" s="86"/>
      <c r="D15" s="606" t="s">
        <v>297</v>
      </c>
      <c r="E15" s="414" t="s">
        <v>473</v>
      </c>
      <c r="F15" s="414" t="s">
        <v>473</v>
      </c>
      <c r="G15" s="810" t="s">
        <v>473</v>
      </c>
      <c r="H15" s="811"/>
      <c r="I15" s="414" t="s">
        <v>473</v>
      </c>
      <c r="J15" s="657" t="s">
        <v>1327</v>
      </c>
      <c r="K15" s="703"/>
      <c r="L15" s="281" t="s">
        <v>612</v>
      </c>
      <c r="M15" s="608"/>
    </row>
    <row r="16" spans="1:32" ht="18.75">
      <c r="A16" s="407"/>
      <c r="B16" s="245">
        <v>3</v>
      </c>
      <c r="C16" s="86"/>
      <c r="D16" s="610">
        <v>2</v>
      </c>
      <c r="E16" s="804" t="s">
        <v>613</v>
      </c>
      <c r="F16" s="805"/>
      <c r="G16" s="805"/>
      <c r="H16" s="806"/>
      <c r="I16" s="806"/>
      <c r="J16" s="806" t="s">
        <v>473</v>
      </c>
      <c r="K16" s="806"/>
      <c r="L16" s="603"/>
      <c r="M16" s="608"/>
    </row>
    <row r="17" spans="1:13" ht="38.1" customHeight="1">
      <c r="A17" s="407"/>
      <c r="C17" s="787"/>
      <c r="D17" s="799" t="s">
        <v>614</v>
      </c>
      <c r="E17" s="788" t="str">
        <f>IF('Перечень тарифов'!E21="","наименование отсутствует","" &amp; 'Перечень тарифов'!E21 &amp; "")</f>
        <v>Тариф на водоотведение</v>
      </c>
      <c r="F17" s="793" t="str">
        <f>IF('Перечень тарифов'!J21="","наименование отсутствует","" &amp; 'Перечень тарифов'!J21 &amp; "")</f>
        <v>Тариф на водоотведение (прием сточных вод, транспортировка сточных вод, очистка сточных вод) г.п.Белоярский, Белоярского района</v>
      </c>
      <c r="G17" s="414"/>
      <c r="H17" s="667" t="s">
        <v>922</v>
      </c>
      <c r="I17" s="666" t="s">
        <v>1328</v>
      </c>
      <c r="J17" s="657" t="s">
        <v>251</v>
      </c>
      <c r="K17" s="414" t="s">
        <v>473</v>
      </c>
      <c r="L17" s="784" t="s">
        <v>656</v>
      </c>
      <c r="M17" s="608"/>
    </row>
    <row r="18" spans="1:13" ht="38.1" customHeight="1">
      <c r="A18" s="407"/>
      <c r="C18" s="787"/>
      <c r="D18" s="799"/>
      <c r="E18" s="788"/>
      <c r="F18" s="793"/>
      <c r="G18" s="696" t="s">
        <v>1329</v>
      </c>
      <c r="H18" s="666" t="s">
        <v>1330</v>
      </c>
      <c r="I18" s="666" t="s">
        <v>1331</v>
      </c>
      <c r="J18" s="657" t="s">
        <v>251</v>
      </c>
      <c r="K18" s="414" t="s">
        <v>473</v>
      </c>
      <c r="L18" s="785"/>
      <c r="M18" s="608"/>
    </row>
    <row r="19" spans="1:13" ht="18.95" customHeight="1">
      <c r="A19" s="407"/>
      <c r="C19" s="787"/>
      <c r="D19" s="799"/>
      <c r="E19" s="788"/>
      <c r="F19" s="793"/>
      <c r="G19" s="696" t="s">
        <v>1329</v>
      </c>
      <c r="H19" s="666" t="s">
        <v>1332</v>
      </c>
      <c r="I19" s="666" t="s">
        <v>923</v>
      </c>
      <c r="J19" s="657" t="s">
        <v>251</v>
      </c>
      <c r="K19" s="414" t="s">
        <v>473</v>
      </c>
      <c r="L19" s="785"/>
      <c r="M19" s="608"/>
    </row>
    <row r="20" spans="1:13" ht="18.75" customHeight="1">
      <c r="A20" s="407"/>
      <c r="C20" s="787"/>
      <c r="D20" s="799"/>
      <c r="E20" s="788"/>
      <c r="F20" s="793"/>
      <c r="G20" s="611"/>
      <c r="H20" s="605" t="s">
        <v>278</v>
      </c>
      <c r="I20" s="418"/>
      <c r="J20" s="418"/>
      <c r="K20" s="416"/>
      <c r="L20" s="786"/>
      <c r="M20" s="608"/>
    </row>
    <row r="21" spans="1:13" ht="18.75">
      <c r="A21" s="407"/>
      <c r="B21" s="245">
        <v>3</v>
      </c>
      <c r="C21" s="86"/>
      <c r="D21" s="246" t="s">
        <v>53</v>
      </c>
      <c r="E21" s="792" t="s">
        <v>615</v>
      </c>
      <c r="F21" s="792"/>
      <c r="G21" s="792"/>
      <c r="H21" s="792"/>
      <c r="I21" s="792"/>
      <c r="J21" s="792"/>
      <c r="K21" s="792"/>
      <c r="L21" s="535"/>
      <c r="M21" s="608"/>
    </row>
    <row r="22" spans="1:13" ht="33.75">
      <c r="A22" s="407"/>
      <c r="C22" s="86"/>
      <c r="D22" s="606" t="s">
        <v>465</v>
      </c>
      <c r="E22" s="414" t="s">
        <v>473</v>
      </c>
      <c r="F22" s="414" t="s">
        <v>473</v>
      </c>
      <c r="G22" s="810" t="s">
        <v>473</v>
      </c>
      <c r="H22" s="811"/>
      <c r="I22" s="414" t="s">
        <v>473</v>
      </c>
      <c r="J22" s="414" t="s">
        <v>473</v>
      </c>
      <c r="K22" s="704" t="s">
        <v>1333</v>
      </c>
      <c r="L22" s="281" t="s">
        <v>616</v>
      </c>
      <c r="M22" s="608"/>
    </row>
    <row r="23" spans="1:13" ht="18.75">
      <c r="A23" s="407"/>
      <c r="B23" s="245">
        <v>3</v>
      </c>
      <c r="C23" s="86"/>
      <c r="D23" s="246" t="s">
        <v>54</v>
      </c>
      <c r="E23" s="792" t="s">
        <v>617</v>
      </c>
      <c r="F23" s="792"/>
      <c r="G23" s="792"/>
      <c r="H23" s="792"/>
      <c r="I23" s="792"/>
      <c r="J23" s="792"/>
      <c r="K23" s="792"/>
      <c r="L23" s="535"/>
      <c r="M23" s="608"/>
    </row>
    <row r="24" spans="1:13" ht="27" customHeight="1">
      <c r="A24" s="407"/>
      <c r="C24" s="787"/>
      <c r="D24" s="799" t="s">
        <v>466</v>
      </c>
      <c r="E24" s="788" t="str">
        <f>IF('Перечень тарифов'!E21="","наименование отсутствует","" &amp; 'Перечень тарифов'!E21 &amp; "")</f>
        <v>Тариф на водоотведение</v>
      </c>
      <c r="F24" s="793" t="str">
        <f>IF('Перечень тарифов'!J21="","наименование отсутствует","" &amp; 'Перечень тарифов'!J21 &amp; "")</f>
        <v>Тариф на водоотведение (прием сточных вод, транспортировка сточных вод, очистка сточных вод) г.п.Белоярский, Белоярского района</v>
      </c>
      <c r="G24" s="414"/>
      <c r="H24" s="666" t="s">
        <v>922</v>
      </c>
      <c r="I24" s="666" t="s">
        <v>1328</v>
      </c>
      <c r="J24" s="670">
        <v>189112.87</v>
      </c>
      <c r="K24" s="414" t="s">
        <v>473</v>
      </c>
      <c r="L24" s="784" t="s">
        <v>657</v>
      </c>
      <c r="M24" s="608"/>
    </row>
    <row r="25" spans="1:13" ht="27" customHeight="1">
      <c r="A25" s="407"/>
      <c r="C25" s="787"/>
      <c r="D25" s="799"/>
      <c r="E25" s="788"/>
      <c r="F25" s="793"/>
      <c r="G25" s="696" t="s">
        <v>1329</v>
      </c>
      <c r="H25" s="666" t="s">
        <v>1330</v>
      </c>
      <c r="I25" s="666" t="s">
        <v>1331</v>
      </c>
      <c r="J25" s="670">
        <v>196237.82</v>
      </c>
      <c r="K25" s="414" t="s">
        <v>473</v>
      </c>
      <c r="L25" s="785"/>
      <c r="M25" s="608"/>
    </row>
    <row r="26" spans="1:13" ht="18.95" customHeight="1">
      <c r="A26" s="407"/>
      <c r="C26" s="787"/>
      <c r="D26" s="799"/>
      <c r="E26" s="788"/>
      <c r="F26" s="793"/>
      <c r="G26" s="696" t="s">
        <v>1329</v>
      </c>
      <c r="H26" s="666" t="s">
        <v>1332</v>
      </c>
      <c r="I26" s="666" t="s">
        <v>923</v>
      </c>
      <c r="J26" s="670">
        <v>202919.36</v>
      </c>
      <c r="K26" s="414" t="s">
        <v>473</v>
      </c>
      <c r="L26" s="785"/>
      <c r="M26" s="608"/>
    </row>
    <row r="27" spans="1:13" ht="18.75" customHeight="1">
      <c r="A27" s="407"/>
      <c r="C27" s="787"/>
      <c r="D27" s="799"/>
      <c r="E27" s="788"/>
      <c r="F27" s="793"/>
      <c r="G27" s="611"/>
      <c r="H27" s="605" t="s">
        <v>278</v>
      </c>
      <c r="I27" s="415"/>
      <c r="J27" s="415"/>
      <c r="K27" s="416"/>
      <c r="L27" s="786"/>
      <c r="M27" s="608"/>
    </row>
    <row r="28" spans="1:13" ht="18.75">
      <c r="A28" s="407"/>
      <c r="C28" s="86"/>
      <c r="D28" s="246" t="s">
        <v>71</v>
      </c>
      <c r="E28" s="792" t="s">
        <v>618</v>
      </c>
      <c r="F28" s="792"/>
      <c r="G28" s="792"/>
      <c r="H28" s="792"/>
      <c r="I28" s="792"/>
      <c r="J28" s="792"/>
      <c r="K28" s="792"/>
      <c r="L28" s="535"/>
      <c r="M28" s="608"/>
    </row>
    <row r="29" spans="1:13" ht="32.1" customHeight="1">
      <c r="A29" s="407"/>
      <c r="C29" s="787"/>
      <c r="D29" s="789" t="s">
        <v>467</v>
      </c>
      <c r="E29" s="788" t="str">
        <f>IF('Перечень тарифов'!E21="","наименование отсутствует","" &amp; 'Перечень тарифов'!E21 &amp; "")</f>
        <v>Тариф на водоотведение</v>
      </c>
      <c r="F29" s="793" t="str">
        <f>IF('Перечень тарифов'!J21="","наименование отсутствует","" &amp; 'Перечень тарифов'!J21 &amp; "")</f>
        <v>Тариф на водоотведение (прием сточных вод, транспортировка сточных вод, очистка сточных вод) г.п.Белоярский, Белоярского района</v>
      </c>
      <c r="G29" s="414"/>
      <c r="H29" s="667" t="s">
        <v>922</v>
      </c>
      <c r="I29" s="666" t="s">
        <v>1328</v>
      </c>
      <c r="J29" s="670">
        <v>982.05499999999995</v>
      </c>
      <c r="K29" s="414" t="s">
        <v>473</v>
      </c>
      <c r="L29" s="784" t="s">
        <v>646</v>
      </c>
      <c r="M29" s="608"/>
    </row>
    <row r="30" spans="1:13" ht="32.1" customHeight="1">
      <c r="A30" s="407"/>
      <c r="C30" s="787"/>
      <c r="D30" s="790"/>
      <c r="E30" s="788"/>
      <c r="F30" s="793"/>
      <c r="G30" s="696" t="s">
        <v>1329</v>
      </c>
      <c r="H30" s="666" t="s">
        <v>1330</v>
      </c>
      <c r="I30" s="666" t="s">
        <v>1331</v>
      </c>
      <c r="J30" s="670">
        <v>982.05499999999995</v>
      </c>
      <c r="K30" s="414" t="s">
        <v>473</v>
      </c>
      <c r="L30" s="785"/>
      <c r="M30" s="608"/>
    </row>
    <row r="31" spans="1:13" ht="18.95" customHeight="1">
      <c r="A31" s="407"/>
      <c r="C31" s="787"/>
      <c r="D31" s="790"/>
      <c r="E31" s="788"/>
      <c r="F31" s="793"/>
      <c r="G31" s="696" t="s">
        <v>1329</v>
      </c>
      <c r="H31" s="666" t="s">
        <v>1332</v>
      </c>
      <c r="I31" s="666" t="s">
        <v>923</v>
      </c>
      <c r="J31" s="670">
        <v>982.05499999999995</v>
      </c>
      <c r="K31" s="414" t="s">
        <v>473</v>
      </c>
      <c r="L31" s="785"/>
      <c r="M31" s="608"/>
    </row>
    <row r="32" spans="1:13" ht="18.75" customHeight="1">
      <c r="A32" s="407"/>
      <c r="C32" s="787"/>
      <c r="D32" s="791"/>
      <c r="E32" s="788"/>
      <c r="F32" s="793"/>
      <c r="G32" s="611"/>
      <c r="H32" s="605" t="s">
        <v>278</v>
      </c>
      <c r="I32" s="415"/>
      <c r="J32" s="415"/>
      <c r="K32" s="416"/>
      <c r="L32" s="786"/>
      <c r="M32" s="608"/>
    </row>
    <row r="33" spans="1:15" ht="26.1" customHeight="1">
      <c r="A33" s="407"/>
      <c r="C33" s="86"/>
      <c r="D33" s="246" t="s">
        <v>72</v>
      </c>
      <c r="E33" s="792" t="s">
        <v>658</v>
      </c>
      <c r="F33" s="792"/>
      <c r="G33" s="792"/>
      <c r="H33" s="792"/>
      <c r="I33" s="792"/>
      <c r="J33" s="792"/>
      <c r="K33" s="792"/>
      <c r="L33" s="535"/>
      <c r="M33" s="608"/>
    </row>
    <row r="34" spans="1:15" ht="48.95" customHeight="1">
      <c r="A34" s="407"/>
      <c r="C34" s="787"/>
      <c r="D34" s="789" t="s">
        <v>468</v>
      </c>
      <c r="E34" s="788" t="str">
        <f>IF('Перечень тарифов'!E21="","наименование отсутствует","" &amp; 'Перечень тарифов'!E21 &amp; "")</f>
        <v>Тариф на водоотведение</v>
      </c>
      <c r="F34" s="793" t="str">
        <f>IF('Перечень тарифов'!J21="","наименование отсутствует","" &amp; 'Перечень тарифов'!J21 &amp; "")</f>
        <v>Тариф на водоотведение (прием сточных вод, транспортировка сточных вод, очистка сточных вод) г.п.Белоярский, Белоярского района</v>
      </c>
      <c r="G34" s="414"/>
      <c r="H34" s="667" t="s">
        <v>922</v>
      </c>
      <c r="I34" s="666" t="s">
        <v>1328</v>
      </c>
      <c r="J34" s="670">
        <v>0</v>
      </c>
      <c r="K34" s="414" t="s">
        <v>473</v>
      </c>
      <c r="L34" s="784" t="s">
        <v>647</v>
      </c>
      <c r="M34" s="608"/>
      <c r="O34" s="312" t="s">
        <v>582</v>
      </c>
    </row>
    <row r="35" spans="1:15" ht="48.95" customHeight="1">
      <c r="A35" s="407"/>
      <c r="C35" s="787"/>
      <c r="D35" s="790"/>
      <c r="E35" s="788"/>
      <c r="F35" s="793"/>
      <c r="G35" s="696" t="s">
        <v>1329</v>
      </c>
      <c r="H35" s="666" t="s">
        <v>1330</v>
      </c>
      <c r="I35" s="666" t="s">
        <v>1331</v>
      </c>
      <c r="J35" s="670">
        <v>0</v>
      </c>
      <c r="K35" s="414" t="s">
        <v>473</v>
      </c>
      <c r="L35" s="785"/>
      <c r="M35" s="608"/>
    </row>
    <row r="36" spans="1:15" ht="18.95" customHeight="1">
      <c r="A36" s="407"/>
      <c r="C36" s="787"/>
      <c r="D36" s="790"/>
      <c r="E36" s="788"/>
      <c r="F36" s="793"/>
      <c r="G36" s="696" t="s">
        <v>1329</v>
      </c>
      <c r="H36" s="666" t="s">
        <v>1332</v>
      </c>
      <c r="I36" s="666" t="s">
        <v>923</v>
      </c>
      <c r="J36" s="670">
        <v>0</v>
      </c>
      <c r="K36" s="414" t="s">
        <v>473</v>
      </c>
      <c r="L36" s="785"/>
      <c r="M36" s="608"/>
    </row>
    <row r="37" spans="1:15" ht="18.75" customHeight="1">
      <c r="A37" s="407"/>
      <c r="C37" s="787"/>
      <c r="D37" s="791"/>
      <c r="E37" s="788"/>
      <c r="F37" s="793"/>
      <c r="G37" s="611"/>
      <c r="H37" s="605" t="s">
        <v>278</v>
      </c>
      <c r="I37" s="415"/>
      <c r="J37" s="415"/>
      <c r="K37" s="416"/>
      <c r="L37" s="786"/>
      <c r="M37" s="608"/>
    </row>
    <row r="38" spans="1:15" ht="25.5" customHeight="1">
      <c r="A38" s="407"/>
      <c r="B38" s="245">
        <v>3</v>
      </c>
      <c r="C38" s="86"/>
      <c r="D38" s="246" t="s">
        <v>186</v>
      </c>
      <c r="E38" s="792" t="s">
        <v>659</v>
      </c>
      <c r="F38" s="792"/>
      <c r="G38" s="792"/>
      <c r="H38" s="792"/>
      <c r="I38" s="792"/>
      <c r="J38" s="792"/>
      <c r="K38" s="792"/>
      <c r="L38" s="535"/>
      <c r="M38" s="608"/>
    </row>
    <row r="39" spans="1:15" ht="48.95" customHeight="1">
      <c r="A39" s="407"/>
      <c r="C39" s="787"/>
      <c r="D39" s="789" t="s">
        <v>619</v>
      </c>
      <c r="E39" s="788" t="str">
        <f>IF('Перечень тарифов'!E21="","наименование отсутствует","" &amp; 'Перечень тарифов'!E21 &amp; "")</f>
        <v>Тариф на водоотведение</v>
      </c>
      <c r="F39" s="793" t="str">
        <f>IF('Перечень тарифов'!J21="","наименование отсутствует","" &amp; 'Перечень тарифов'!J21 &amp; "")</f>
        <v>Тариф на водоотведение (прием сточных вод, транспортировка сточных вод, очистка сточных вод) г.п.Белоярский, Белоярского района</v>
      </c>
      <c r="G39" s="414"/>
      <c r="H39" s="667" t="s">
        <v>922</v>
      </c>
      <c r="I39" s="666" t="s">
        <v>1328</v>
      </c>
      <c r="J39" s="670">
        <v>0</v>
      </c>
      <c r="K39" s="414" t="s">
        <v>473</v>
      </c>
      <c r="L39" s="784" t="s">
        <v>648</v>
      </c>
      <c r="M39" s="608"/>
    </row>
    <row r="40" spans="1:15" ht="48.95" customHeight="1">
      <c r="A40" s="407"/>
      <c r="C40" s="787"/>
      <c r="D40" s="790"/>
      <c r="E40" s="788"/>
      <c r="F40" s="793"/>
      <c r="G40" s="696" t="s">
        <v>1329</v>
      </c>
      <c r="H40" s="666" t="s">
        <v>1330</v>
      </c>
      <c r="I40" s="666" t="s">
        <v>1331</v>
      </c>
      <c r="J40" s="670">
        <v>0</v>
      </c>
      <c r="K40" s="414" t="s">
        <v>473</v>
      </c>
      <c r="L40" s="785"/>
      <c r="M40" s="608"/>
    </row>
    <row r="41" spans="1:15" ht="18.95" customHeight="1">
      <c r="A41" s="407"/>
      <c r="C41" s="787"/>
      <c r="D41" s="790"/>
      <c r="E41" s="788"/>
      <c r="F41" s="793"/>
      <c r="G41" s="696" t="s">
        <v>1329</v>
      </c>
      <c r="H41" s="666" t="s">
        <v>1332</v>
      </c>
      <c r="I41" s="666" t="s">
        <v>923</v>
      </c>
      <c r="J41" s="670">
        <v>0</v>
      </c>
      <c r="K41" s="414" t="s">
        <v>473</v>
      </c>
      <c r="L41" s="785"/>
      <c r="M41" s="608"/>
    </row>
    <row r="42" spans="1:15" ht="18.75" customHeight="1">
      <c r="A42" s="407"/>
      <c r="C42" s="787"/>
      <c r="D42" s="791"/>
      <c r="E42" s="788"/>
      <c r="F42" s="793"/>
      <c r="G42" s="611"/>
      <c r="H42" s="605" t="s">
        <v>278</v>
      </c>
      <c r="I42" s="415"/>
      <c r="J42" s="415"/>
      <c r="K42" s="416"/>
      <c r="L42" s="786"/>
      <c r="M42" s="608"/>
    </row>
    <row r="43" spans="1:15" s="228" customFormat="1" ht="3" customHeight="1">
      <c r="A43" s="407"/>
      <c r="D43" s="623"/>
      <c r="E43" s="623"/>
      <c r="F43" s="623"/>
      <c r="G43" s="623"/>
      <c r="H43" s="623"/>
      <c r="I43" s="623"/>
      <c r="J43" s="623"/>
      <c r="K43" s="623"/>
      <c r="L43" s="623"/>
      <c r="N43" s="409"/>
      <c r="O43" s="409"/>
    </row>
    <row r="44" spans="1:15" ht="24.75" customHeight="1">
      <c r="D44" s="417">
        <v>1</v>
      </c>
      <c r="E44" s="775" t="s">
        <v>690</v>
      </c>
      <c r="F44" s="775"/>
      <c r="G44" s="775"/>
      <c r="H44" s="775"/>
      <c r="I44" s="775"/>
      <c r="J44" s="775"/>
      <c r="K44" s="775"/>
      <c r="L44" s="775"/>
    </row>
  </sheetData>
  <sheetProtection password="FA9C" sheet="1" objects="1" scenarios="1" formatColumns="0" formatRows="0"/>
  <mergeCells count="48">
    <mergeCell ref="G12:H12"/>
    <mergeCell ref="G13:H13"/>
    <mergeCell ref="G15:H15"/>
    <mergeCell ref="D24:D27"/>
    <mergeCell ref="E24:E27"/>
    <mergeCell ref="F24:F27"/>
    <mergeCell ref="E23:K23"/>
    <mergeCell ref="E21:K21"/>
    <mergeCell ref="G22:H22"/>
    <mergeCell ref="D5:K5"/>
    <mergeCell ref="D10:K10"/>
    <mergeCell ref="L10:L12"/>
    <mergeCell ref="E14:K14"/>
    <mergeCell ref="L17:L20"/>
    <mergeCell ref="D11:D12"/>
    <mergeCell ref="E11:E12"/>
    <mergeCell ref="F11:F12"/>
    <mergeCell ref="J11:J12"/>
    <mergeCell ref="K11:K12"/>
    <mergeCell ref="D17:D20"/>
    <mergeCell ref="F17:F20"/>
    <mergeCell ref="F7:K7"/>
    <mergeCell ref="F8:K8"/>
    <mergeCell ref="G11:I11"/>
    <mergeCell ref="E16:K16"/>
    <mergeCell ref="E44:L44"/>
    <mergeCell ref="E38:K38"/>
    <mergeCell ref="E28:K28"/>
    <mergeCell ref="E33:K33"/>
    <mergeCell ref="L24:L27"/>
    <mergeCell ref="L29:L32"/>
    <mergeCell ref="L34:L37"/>
    <mergeCell ref="L39:L42"/>
    <mergeCell ref="E29:E32"/>
    <mergeCell ref="F29:F32"/>
    <mergeCell ref="E39:E42"/>
    <mergeCell ref="F39:F42"/>
    <mergeCell ref="E34:E37"/>
    <mergeCell ref="F34:F37"/>
    <mergeCell ref="C39:C42"/>
    <mergeCell ref="E17:E20"/>
    <mergeCell ref="C17:C20"/>
    <mergeCell ref="C24:C27"/>
    <mergeCell ref="C29:C32"/>
    <mergeCell ref="C34:C37"/>
    <mergeCell ref="D39:D42"/>
    <mergeCell ref="D29:D32"/>
    <mergeCell ref="D34:D37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29 L34 L16:L17 L24 L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34:I36 H17:I19 H24:I26 H29:I31 H39:I41"/>
    <dataValidation type="list" allowBlank="1" showInputMessage="1" showErrorMessage="1" errorTitle="Ошибка" error="Выберите значение из списка" prompt="Выберите значение из списка" sqref="J17:J19">
      <formula1>kind_of_control_method</formula1>
    </dataValidation>
    <dataValidation type="decimal" allowBlank="1" showErrorMessage="1" errorTitle="Ошибка" error="Допускается ввод только действительных чисел!" sqref="J29:J31 J34:J36 J24:J26 J39:J41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2" location="'Форма 3.12.1'!$K$22" tooltip="Кликните по гиперссылке, чтобы перейти по гиперссылке или отредактировать её" display="https://portal.eias.ru/Portal/DownloadPage.aspx?type=12&amp;guid=77067dd2-3fef-48fe-b6d9-df7d86db2418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96</v>
      </c>
    </row>
    <row r="2" spans="1:20" ht="22.5">
      <c r="F2" s="776" t="s">
        <v>496</v>
      </c>
      <c r="G2" s="777"/>
      <c r="H2" s="778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4" t="s">
        <v>469</v>
      </c>
      <c r="G4" s="734"/>
      <c r="H4" s="734"/>
      <c r="I4" s="779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9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03.05.2023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80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80"/>
      <c r="B9" s="314"/>
      <c r="C9" s="314"/>
      <c r="D9" s="314"/>
      <c r="F9" s="454" t="str">
        <f>"3." &amp;mergeValue(A9)</f>
        <v>3.1</v>
      </c>
      <c r="G9" s="537" t="s">
        <v>500</v>
      </c>
      <c r="H9" s="438" t="str">
        <f>IF('Перечень тарифов'!F21="","наименование отсутствует","" &amp; 'Перечень тарифов'!F21 &amp; "")</f>
        <v>Водоотведение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80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80"/>
      <c r="B11" s="780">
        <v>1</v>
      </c>
      <c r="C11" s="462"/>
      <c r="D11" s="462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Ханты-Мансийский автономный округ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80"/>
      <c r="B12" s="780"/>
      <c r="C12" s="780">
        <v>1</v>
      </c>
      <c r="D12" s="462"/>
      <c r="F12" s="454" t="str">
        <f>"4."&amp;mergeValue(A12) &amp;"."&amp;mergeValue(B12)&amp;"."&amp;mergeValue(C12)</f>
        <v>4.1.1.1</v>
      </c>
      <c r="G12" s="461" t="s">
        <v>502</v>
      </c>
      <c r="H12" s="438" t="str">
        <f>IF(Территории!H13="","","" &amp; Территории!H13 &amp; "")</f>
        <v>Белоярский муниципальный район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6.25">
      <c r="A13" s="780"/>
      <c r="B13" s="780"/>
      <c r="C13" s="780"/>
      <c r="D13" s="462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 t="str">
        <f>IF(Территории!R14="","","" &amp; Территории!R14 &amp; "")</f>
        <v>Белоярский (71811151)</v>
      </c>
      <c r="I13" s="679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65"/>
      <c r="G14" s="466"/>
      <c r="H14" s="467"/>
      <c r="I14" s="46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75" t="s">
        <v>600</v>
      </c>
      <c r="H15" s="775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BR33"/>
  <sheetViews>
    <sheetView showGridLines="0" topLeftCell="AI4" zoomScaleNormal="100" workbookViewId="0">
      <selection activeCell="O29" sqref="O29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20.7109375" style="34" customWidth="1"/>
    <col min="23" max="24" width="23.7109375" style="34" hidden="1" customWidth="1"/>
    <col min="25" max="25" width="11.7109375" style="34" customWidth="1"/>
    <col min="26" max="26" width="3.7109375" style="34" customWidth="1"/>
    <col min="27" max="27" width="11.7109375" style="34" customWidth="1"/>
    <col min="28" max="28" width="8.5703125" style="34" customWidth="1"/>
    <col min="29" max="29" width="20.7109375" style="34" customWidth="1"/>
    <col min="30" max="31" width="23.7109375" style="34" hidden="1" customWidth="1"/>
    <col min="32" max="32" width="11.7109375" style="34" customWidth="1"/>
    <col min="33" max="33" width="3.7109375" style="34" customWidth="1"/>
    <col min="34" max="34" width="11.7109375" style="34" customWidth="1"/>
    <col min="35" max="35" width="8.5703125" style="34" customWidth="1"/>
    <col min="36" max="36" width="20.7109375" style="34" customWidth="1"/>
    <col min="37" max="38" width="23.7109375" style="34" hidden="1" customWidth="1"/>
    <col min="39" max="39" width="11.7109375" style="34" customWidth="1"/>
    <col min="40" max="40" width="3.7109375" style="34" customWidth="1"/>
    <col min="41" max="41" width="11.7109375" style="34" customWidth="1"/>
    <col min="42" max="42" width="8.5703125" style="34" customWidth="1"/>
    <col min="43" max="43" width="20.7109375" style="34" customWidth="1"/>
    <col min="44" max="45" width="23.7109375" style="34" hidden="1" customWidth="1"/>
    <col min="46" max="46" width="11.7109375" style="34" customWidth="1"/>
    <col min="47" max="47" width="3.7109375" style="34" customWidth="1"/>
    <col min="48" max="48" width="11.7109375" style="34" customWidth="1"/>
    <col min="49" max="49" width="8.5703125" style="34" customWidth="1"/>
    <col min="50" max="50" width="20.7109375" style="34" customWidth="1"/>
    <col min="51" max="52" width="23.7109375" style="34" hidden="1" customWidth="1"/>
    <col min="53" max="53" width="11.7109375" style="34" customWidth="1"/>
    <col min="54" max="54" width="3.7109375" style="34" customWidth="1"/>
    <col min="55" max="55" width="11.7109375" style="34" customWidth="1"/>
    <col min="56" max="56" width="8.5703125" style="34" hidden="1" customWidth="1"/>
    <col min="57" max="57" width="4.7109375" style="34" customWidth="1"/>
    <col min="58" max="58" width="115.7109375" style="34" customWidth="1"/>
    <col min="59" max="60" width="10.5703125" style="293"/>
    <col min="61" max="61" width="11.140625" style="293" customWidth="1"/>
    <col min="62" max="69" width="10.5703125" style="293"/>
    <col min="70" max="16384" width="10.5703125" style="34"/>
  </cols>
  <sheetData>
    <row r="1" spans="7:69" hidden="1"/>
    <row r="2" spans="7:69" hidden="1"/>
    <row r="3" spans="7:69" hidden="1"/>
    <row r="4" spans="7:69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</row>
    <row r="5" spans="7:69" ht="24.95" customHeight="1">
      <c r="J5" s="86"/>
      <c r="K5" s="86"/>
      <c r="L5" s="776" t="s">
        <v>660</v>
      </c>
      <c r="M5" s="777"/>
      <c r="N5" s="777"/>
      <c r="O5" s="777"/>
      <c r="P5" s="777"/>
      <c r="Q5" s="777"/>
      <c r="R5" s="777"/>
      <c r="S5" s="777"/>
      <c r="T5" s="777"/>
      <c r="U5" s="778"/>
      <c r="V5" s="705"/>
      <c r="W5" s="705"/>
      <c r="X5" s="705"/>
      <c r="Y5" s="705"/>
      <c r="Z5" s="705"/>
      <c r="AA5" s="705"/>
      <c r="AB5" s="705"/>
      <c r="AC5" s="705"/>
      <c r="AD5" s="705"/>
      <c r="AE5" s="705"/>
      <c r="AF5" s="705"/>
      <c r="AG5" s="705"/>
      <c r="AH5" s="705"/>
      <c r="AI5" s="705"/>
      <c r="AJ5" s="705"/>
      <c r="AK5" s="705"/>
      <c r="AL5" s="705"/>
      <c r="AM5" s="705"/>
      <c r="AN5" s="705"/>
      <c r="AO5" s="705"/>
      <c r="AP5" s="705"/>
      <c r="AQ5" s="705"/>
      <c r="AR5" s="705"/>
      <c r="AS5" s="705"/>
      <c r="AT5" s="705"/>
      <c r="AU5" s="705"/>
      <c r="AV5" s="705"/>
      <c r="AW5" s="705"/>
      <c r="AX5" s="705"/>
      <c r="AY5" s="705"/>
      <c r="AZ5" s="705"/>
      <c r="BA5" s="705"/>
      <c r="BB5" s="705"/>
      <c r="BC5" s="705"/>
      <c r="BD5" s="705"/>
      <c r="BE5" s="575"/>
    </row>
    <row r="6" spans="7:69" s="447" customFormat="1" ht="3" customHeight="1">
      <c r="G6" s="448"/>
      <c r="H6" s="448"/>
      <c r="L6" s="446"/>
      <c r="M6" s="437"/>
      <c r="N6" s="437"/>
      <c r="O6" s="437"/>
      <c r="P6" s="437"/>
      <c r="Q6" s="437"/>
      <c r="R6" s="437"/>
      <c r="S6" s="437"/>
      <c r="T6" s="437"/>
      <c r="U6" s="437"/>
      <c r="V6" s="691"/>
      <c r="W6" s="691"/>
      <c r="X6" s="691"/>
      <c r="Y6" s="691"/>
      <c r="Z6" s="691"/>
      <c r="AA6" s="691"/>
      <c r="AB6" s="691"/>
      <c r="AC6" s="691"/>
      <c r="AD6" s="691"/>
      <c r="AE6" s="691"/>
      <c r="AF6" s="691"/>
      <c r="AG6" s="691"/>
      <c r="AH6" s="691"/>
      <c r="AI6" s="691"/>
      <c r="AJ6" s="691"/>
      <c r="AK6" s="691"/>
      <c r="AL6" s="691"/>
      <c r="AM6" s="691"/>
      <c r="AN6" s="691"/>
      <c r="AO6" s="691"/>
      <c r="AP6" s="691"/>
      <c r="AQ6" s="691"/>
      <c r="AR6" s="691"/>
      <c r="AS6" s="691"/>
      <c r="AT6" s="691"/>
      <c r="AU6" s="691"/>
      <c r="AV6" s="691"/>
      <c r="AW6" s="691"/>
      <c r="AX6" s="691"/>
      <c r="AY6" s="691"/>
      <c r="AZ6" s="691"/>
      <c r="BA6" s="691"/>
      <c r="BB6" s="691"/>
      <c r="BC6" s="691"/>
      <c r="BD6" s="691"/>
      <c r="BE6" s="437"/>
      <c r="BF6" s="338"/>
      <c r="BG6" s="449"/>
      <c r="BH6" s="449"/>
      <c r="BI6" s="449"/>
      <c r="BJ6" s="449"/>
      <c r="BK6" s="449"/>
      <c r="BL6" s="449"/>
      <c r="BM6" s="449"/>
      <c r="BN6" s="449"/>
      <c r="BO6" s="449"/>
      <c r="BP6" s="449"/>
      <c r="BQ6" s="449"/>
    </row>
    <row r="7" spans="7:69" s="449" customFormat="1" ht="5.25" hidden="1">
      <c r="L7" s="614"/>
      <c r="M7" s="615"/>
      <c r="O7" s="824"/>
      <c r="P7" s="824"/>
      <c r="Q7" s="824"/>
      <c r="R7" s="824"/>
      <c r="S7" s="824"/>
      <c r="T7" s="824"/>
      <c r="U7" s="824"/>
      <c r="V7" s="824"/>
      <c r="W7" s="824"/>
      <c r="X7" s="824"/>
      <c r="Y7" s="824"/>
      <c r="Z7" s="824"/>
      <c r="AA7" s="824"/>
      <c r="AB7" s="824"/>
      <c r="AC7" s="824"/>
      <c r="AD7" s="824"/>
      <c r="AE7" s="824"/>
      <c r="AF7" s="824"/>
      <c r="AG7" s="824"/>
      <c r="AH7" s="824"/>
      <c r="AI7" s="824"/>
      <c r="AJ7" s="824"/>
      <c r="AK7" s="824"/>
      <c r="AL7" s="824"/>
      <c r="AM7" s="824"/>
      <c r="AN7" s="824"/>
      <c r="AO7" s="824"/>
      <c r="AP7" s="824"/>
      <c r="AQ7" s="824"/>
      <c r="AR7" s="824"/>
      <c r="AS7" s="824"/>
      <c r="AT7" s="824"/>
      <c r="AU7" s="824"/>
      <c r="AV7" s="824"/>
      <c r="AW7" s="824"/>
      <c r="AX7" s="824"/>
      <c r="AY7" s="824"/>
      <c r="AZ7" s="824"/>
      <c r="BA7" s="824"/>
      <c r="BB7" s="824"/>
      <c r="BC7" s="824"/>
      <c r="BD7" s="824"/>
      <c r="BE7" s="824"/>
      <c r="BF7" s="336"/>
    </row>
    <row r="8" spans="7:69" s="447" customFormat="1" ht="18.75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56"/>
      <c r="O8" s="800" t="str">
        <f>IF(datePr_ch="",IF(datePr="","",datePr),datePr_ch)</f>
        <v>28.04.2023</v>
      </c>
      <c r="P8" s="800"/>
      <c r="Q8" s="800"/>
      <c r="R8" s="800"/>
      <c r="S8" s="800"/>
      <c r="T8" s="800"/>
      <c r="U8" s="800"/>
      <c r="V8" s="800"/>
      <c r="W8" s="800"/>
      <c r="X8" s="800"/>
      <c r="Y8" s="800"/>
      <c r="Z8" s="800"/>
      <c r="AA8" s="800"/>
      <c r="AB8" s="800"/>
      <c r="AC8" s="800"/>
      <c r="AD8" s="800"/>
      <c r="AE8" s="800"/>
      <c r="AF8" s="800"/>
      <c r="AG8" s="800"/>
      <c r="AH8" s="800"/>
      <c r="AI8" s="800"/>
      <c r="AJ8" s="800"/>
      <c r="AK8" s="800"/>
      <c r="AL8" s="800"/>
      <c r="AM8" s="800"/>
      <c r="AN8" s="800"/>
      <c r="AO8" s="800"/>
      <c r="AP8" s="800"/>
      <c r="AQ8" s="800"/>
      <c r="AR8" s="800"/>
      <c r="AS8" s="800"/>
      <c r="AT8" s="800"/>
      <c r="AU8" s="800"/>
      <c r="AV8" s="800"/>
      <c r="AW8" s="800"/>
      <c r="AX8" s="800"/>
      <c r="AY8" s="800"/>
      <c r="AZ8" s="800"/>
      <c r="BA8" s="800"/>
      <c r="BB8" s="800"/>
      <c r="BC8" s="800"/>
      <c r="BD8" s="800"/>
      <c r="BE8" s="800"/>
      <c r="BF8" s="669"/>
      <c r="BG8" s="449"/>
      <c r="BH8" s="449"/>
      <c r="BI8" s="449"/>
      <c r="BJ8" s="449"/>
      <c r="BK8" s="449"/>
      <c r="BL8" s="449"/>
      <c r="BM8" s="449"/>
      <c r="BN8" s="449"/>
      <c r="BO8" s="449"/>
      <c r="BP8" s="449"/>
      <c r="BQ8" s="449"/>
    </row>
    <row r="9" spans="7:69" s="447" customFormat="1" ht="18.75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56"/>
      <c r="O9" s="800" t="str">
        <f>IF(numberPr_ch="",IF(numberPr="","",numberPr),numberPr_ch)</f>
        <v>01-02/444</v>
      </c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0"/>
      <c r="AS9" s="800"/>
      <c r="AT9" s="800"/>
      <c r="AU9" s="800"/>
      <c r="AV9" s="800"/>
      <c r="AW9" s="800"/>
      <c r="AX9" s="800"/>
      <c r="AY9" s="800"/>
      <c r="AZ9" s="800"/>
      <c r="BA9" s="800"/>
      <c r="BB9" s="800"/>
      <c r="BC9" s="800"/>
      <c r="BD9" s="800"/>
      <c r="BE9" s="800"/>
      <c r="BF9" s="669"/>
      <c r="BG9" s="449"/>
      <c r="BH9" s="449"/>
      <c r="BI9" s="449"/>
      <c r="BJ9" s="449"/>
      <c r="BK9" s="449"/>
      <c r="BL9" s="449"/>
      <c r="BM9" s="449"/>
      <c r="BN9" s="449"/>
      <c r="BO9" s="449"/>
      <c r="BP9" s="449"/>
      <c r="BQ9" s="449"/>
    </row>
    <row r="10" spans="7:69" s="449" customFormat="1" ht="5.25" hidden="1">
      <c r="L10" s="614"/>
      <c r="M10" s="615"/>
      <c r="O10" s="824"/>
      <c r="P10" s="824"/>
      <c r="Q10" s="824"/>
      <c r="R10" s="824"/>
      <c r="S10" s="824"/>
      <c r="T10" s="824"/>
      <c r="U10" s="824"/>
      <c r="V10" s="824"/>
      <c r="W10" s="824"/>
      <c r="X10" s="824"/>
      <c r="Y10" s="824"/>
      <c r="Z10" s="824"/>
      <c r="AA10" s="824"/>
      <c r="AB10" s="824"/>
      <c r="AC10" s="824"/>
      <c r="AD10" s="824"/>
      <c r="AE10" s="824"/>
      <c r="AF10" s="824"/>
      <c r="AG10" s="824"/>
      <c r="AH10" s="824"/>
      <c r="AI10" s="824"/>
      <c r="AJ10" s="824"/>
      <c r="AK10" s="824"/>
      <c r="AL10" s="824"/>
      <c r="AM10" s="824"/>
      <c r="AN10" s="824"/>
      <c r="AO10" s="824"/>
      <c r="AP10" s="824"/>
      <c r="AQ10" s="824"/>
      <c r="AR10" s="824"/>
      <c r="AS10" s="824"/>
      <c r="AT10" s="824"/>
      <c r="AU10" s="824"/>
      <c r="AV10" s="824"/>
      <c r="AW10" s="824"/>
      <c r="AX10" s="824"/>
      <c r="AY10" s="824"/>
      <c r="AZ10" s="824"/>
      <c r="BA10" s="824"/>
      <c r="BB10" s="824"/>
      <c r="BC10" s="824"/>
      <c r="BD10" s="824"/>
      <c r="BE10" s="824"/>
      <c r="BF10" s="336"/>
    </row>
    <row r="11" spans="7:69" s="250" customFormat="1" ht="3" hidden="1" customHeight="1">
      <c r="G11" s="249"/>
      <c r="H11" s="249"/>
      <c r="L11" s="770"/>
      <c r="M11" s="770"/>
      <c r="N11" s="210"/>
      <c r="O11" s="283"/>
      <c r="P11" s="283"/>
      <c r="Q11" s="283"/>
      <c r="R11" s="283"/>
      <c r="S11" s="283"/>
      <c r="T11" s="283"/>
      <c r="U11" s="310" t="s">
        <v>376</v>
      </c>
      <c r="V11" s="283"/>
      <c r="W11" s="283"/>
      <c r="X11" s="283"/>
      <c r="Y11" s="283"/>
      <c r="Z11" s="283"/>
      <c r="AA11" s="283"/>
      <c r="AB11" s="310" t="s">
        <v>376</v>
      </c>
      <c r="AC11" s="283"/>
      <c r="AD11" s="283"/>
      <c r="AE11" s="283"/>
      <c r="AF11" s="283"/>
      <c r="AG11" s="283"/>
      <c r="AH11" s="283"/>
      <c r="AI11" s="310" t="s">
        <v>376</v>
      </c>
      <c r="AJ11" s="283"/>
      <c r="AK11" s="283"/>
      <c r="AL11" s="283"/>
      <c r="AM11" s="283"/>
      <c r="AN11" s="283"/>
      <c r="AO11" s="283"/>
      <c r="AP11" s="310" t="s">
        <v>376</v>
      </c>
      <c r="AQ11" s="283"/>
      <c r="AR11" s="283"/>
      <c r="AS11" s="283"/>
      <c r="AT11" s="283"/>
      <c r="AU11" s="283"/>
      <c r="AV11" s="283"/>
      <c r="AW11" s="310" t="s">
        <v>376</v>
      </c>
      <c r="AX11" s="283"/>
      <c r="AY11" s="283"/>
      <c r="AZ11" s="283"/>
      <c r="BA11" s="283"/>
      <c r="BB11" s="283"/>
      <c r="BC11" s="283"/>
      <c r="BD11" s="310" t="s">
        <v>376</v>
      </c>
      <c r="BG11" s="314"/>
      <c r="BH11" s="314"/>
      <c r="BI11" s="314"/>
      <c r="BJ11" s="314"/>
      <c r="BK11" s="314"/>
      <c r="BL11" s="314"/>
      <c r="BM11" s="314"/>
      <c r="BN11" s="314"/>
      <c r="BO11" s="314"/>
      <c r="BP11" s="314"/>
      <c r="BQ11" s="314"/>
    </row>
    <row r="12" spans="7:69" s="250" customFormat="1">
      <c r="G12" s="249"/>
      <c r="H12" s="249"/>
      <c r="L12" s="210"/>
      <c r="M12" s="210"/>
      <c r="N12" s="210"/>
      <c r="O12" s="816"/>
      <c r="P12" s="816"/>
      <c r="Q12" s="816"/>
      <c r="R12" s="816"/>
      <c r="S12" s="816"/>
      <c r="T12" s="816"/>
      <c r="U12" s="816"/>
      <c r="V12" s="816" t="s">
        <v>1329</v>
      </c>
      <c r="W12" s="816"/>
      <c r="X12" s="816"/>
      <c r="Y12" s="816"/>
      <c r="Z12" s="816"/>
      <c r="AA12" s="816"/>
      <c r="AB12" s="816"/>
      <c r="AC12" s="816" t="s">
        <v>1329</v>
      </c>
      <c r="AD12" s="816"/>
      <c r="AE12" s="816"/>
      <c r="AF12" s="816"/>
      <c r="AG12" s="816"/>
      <c r="AH12" s="816"/>
      <c r="AI12" s="816"/>
      <c r="AJ12" s="816" t="s">
        <v>1329</v>
      </c>
      <c r="AK12" s="816"/>
      <c r="AL12" s="816"/>
      <c r="AM12" s="816"/>
      <c r="AN12" s="816"/>
      <c r="AO12" s="816"/>
      <c r="AP12" s="816"/>
      <c r="AQ12" s="816" t="s">
        <v>1329</v>
      </c>
      <c r="AR12" s="816"/>
      <c r="AS12" s="816"/>
      <c r="AT12" s="816"/>
      <c r="AU12" s="816"/>
      <c r="AV12" s="816"/>
      <c r="AW12" s="816"/>
      <c r="AX12" s="816" t="s">
        <v>1329</v>
      </c>
      <c r="AY12" s="816"/>
      <c r="AZ12" s="816"/>
      <c r="BA12" s="816"/>
      <c r="BB12" s="816"/>
      <c r="BC12" s="816"/>
      <c r="BD12" s="816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</row>
    <row r="13" spans="7:69" ht="15" customHeight="1">
      <c r="J13" s="86"/>
      <c r="K13" s="86"/>
      <c r="L13" s="734" t="s">
        <v>469</v>
      </c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734"/>
      <c r="AT13" s="734"/>
      <c r="AU13" s="734"/>
      <c r="AV13" s="734"/>
      <c r="AW13" s="734"/>
      <c r="AX13" s="734"/>
      <c r="AY13" s="734"/>
      <c r="AZ13" s="734"/>
      <c r="BA13" s="734"/>
      <c r="BB13" s="734"/>
      <c r="BC13" s="734"/>
      <c r="BD13" s="734"/>
      <c r="BE13" s="734"/>
      <c r="BF13" s="734" t="s">
        <v>470</v>
      </c>
    </row>
    <row r="14" spans="7:69" ht="15" customHeight="1">
      <c r="J14" s="86"/>
      <c r="K14" s="86"/>
      <c r="L14" s="734" t="s">
        <v>95</v>
      </c>
      <c r="M14" s="734" t="s">
        <v>404</v>
      </c>
      <c r="N14" s="734"/>
      <c r="O14" s="823" t="s">
        <v>474</v>
      </c>
      <c r="P14" s="823"/>
      <c r="Q14" s="823"/>
      <c r="R14" s="823"/>
      <c r="S14" s="823"/>
      <c r="T14" s="823"/>
      <c r="U14" s="734" t="s">
        <v>338</v>
      </c>
      <c r="V14" s="823" t="s">
        <v>474</v>
      </c>
      <c r="W14" s="823"/>
      <c r="X14" s="823"/>
      <c r="Y14" s="823"/>
      <c r="Z14" s="823"/>
      <c r="AA14" s="823"/>
      <c r="AB14" s="734" t="s">
        <v>338</v>
      </c>
      <c r="AC14" s="823" t="s">
        <v>474</v>
      </c>
      <c r="AD14" s="823"/>
      <c r="AE14" s="823"/>
      <c r="AF14" s="823"/>
      <c r="AG14" s="823"/>
      <c r="AH14" s="823"/>
      <c r="AI14" s="734" t="s">
        <v>338</v>
      </c>
      <c r="AJ14" s="823" t="s">
        <v>474</v>
      </c>
      <c r="AK14" s="823"/>
      <c r="AL14" s="823"/>
      <c r="AM14" s="823"/>
      <c r="AN14" s="823"/>
      <c r="AO14" s="823"/>
      <c r="AP14" s="734" t="s">
        <v>338</v>
      </c>
      <c r="AQ14" s="823" t="s">
        <v>474</v>
      </c>
      <c r="AR14" s="823"/>
      <c r="AS14" s="823"/>
      <c r="AT14" s="823"/>
      <c r="AU14" s="823"/>
      <c r="AV14" s="823"/>
      <c r="AW14" s="734" t="s">
        <v>338</v>
      </c>
      <c r="AX14" s="823" t="s">
        <v>474</v>
      </c>
      <c r="AY14" s="823"/>
      <c r="AZ14" s="823"/>
      <c r="BA14" s="823"/>
      <c r="BB14" s="823"/>
      <c r="BC14" s="823"/>
      <c r="BD14" s="734" t="s">
        <v>338</v>
      </c>
      <c r="BE14" s="830" t="s">
        <v>278</v>
      </c>
      <c r="BF14" s="734"/>
    </row>
    <row r="15" spans="7:69" ht="14.25" customHeight="1">
      <c r="J15" s="86"/>
      <c r="K15" s="86"/>
      <c r="L15" s="734"/>
      <c r="M15" s="734"/>
      <c r="N15" s="734"/>
      <c r="O15" s="247" t="s">
        <v>475</v>
      </c>
      <c r="P15" s="821" t="s">
        <v>274</v>
      </c>
      <c r="Q15" s="821"/>
      <c r="R15" s="767" t="s">
        <v>476</v>
      </c>
      <c r="S15" s="767"/>
      <c r="T15" s="767"/>
      <c r="U15" s="734"/>
      <c r="V15" s="690" t="s">
        <v>475</v>
      </c>
      <c r="W15" s="821" t="s">
        <v>274</v>
      </c>
      <c r="X15" s="821"/>
      <c r="Y15" s="767" t="s">
        <v>476</v>
      </c>
      <c r="Z15" s="767"/>
      <c r="AA15" s="767"/>
      <c r="AB15" s="734"/>
      <c r="AC15" s="690" t="s">
        <v>475</v>
      </c>
      <c r="AD15" s="821" t="s">
        <v>274</v>
      </c>
      <c r="AE15" s="821"/>
      <c r="AF15" s="767" t="s">
        <v>476</v>
      </c>
      <c r="AG15" s="767"/>
      <c r="AH15" s="767"/>
      <c r="AI15" s="734"/>
      <c r="AJ15" s="690" t="s">
        <v>475</v>
      </c>
      <c r="AK15" s="821" t="s">
        <v>274</v>
      </c>
      <c r="AL15" s="821"/>
      <c r="AM15" s="767" t="s">
        <v>476</v>
      </c>
      <c r="AN15" s="767"/>
      <c r="AO15" s="767"/>
      <c r="AP15" s="734"/>
      <c r="AQ15" s="690" t="s">
        <v>475</v>
      </c>
      <c r="AR15" s="821" t="s">
        <v>274</v>
      </c>
      <c r="AS15" s="821"/>
      <c r="AT15" s="767" t="s">
        <v>476</v>
      </c>
      <c r="AU15" s="767"/>
      <c r="AV15" s="767"/>
      <c r="AW15" s="734"/>
      <c r="AX15" s="690" t="s">
        <v>475</v>
      </c>
      <c r="AY15" s="821" t="s">
        <v>274</v>
      </c>
      <c r="AZ15" s="821"/>
      <c r="BA15" s="767" t="s">
        <v>476</v>
      </c>
      <c r="BB15" s="767"/>
      <c r="BC15" s="767"/>
      <c r="BD15" s="734"/>
      <c r="BE15" s="830"/>
      <c r="BF15" s="734"/>
    </row>
    <row r="16" spans="7:69" ht="33.75" customHeight="1">
      <c r="J16" s="86"/>
      <c r="K16" s="86"/>
      <c r="L16" s="734"/>
      <c r="M16" s="734"/>
      <c r="N16" s="734"/>
      <c r="O16" s="419" t="s">
        <v>477</v>
      </c>
      <c r="P16" s="420" t="s">
        <v>665</v>
      </c>
      <c r="Q16" s="420" t="s">
        <v>386</v>
      </c>
      <c r="R16" s="421" t="s">
        <v>277</v>
      </c>
      <c r="S16" s="825" t="s">
        <v>276</v>
      </c>
      <c r="T16" s="825"/>
      <c r="U16" s="734"/>
      <c r="V16" s="695" t="s">
        <v>477</v>
      </c>
      <c r="W16" s="420" t="s">
        <v>665</v>
      </c>
      <c r="X16" s="420" t="s">
        <v>386</v>
      </c>
      <c r="Y16" s="692" t="s">
        <v>277</v>
      </c>
      <c r="Z16" s="825" t="s">
        <v>276</v>
      </c>
      <c r="AA16" s="825"/>
      <c r="AB16" s="734"/>
      <c r="AC16" s="695" t="s">
        <v>477</v>
      </c>
      <c r="AD16" s="420" t="s">
        <v>665</v>
      </c>
      <c r="AE16" s="420" t="s">
        <v>386</v>
      </c>
      <c r="AF16" s="692" t="s">
        <v>277</v>
      </c>
      <c r="AG16" s="825" t="s">
        <v>276</v>
      </c>
      <c r="AH16" s="825"/>
      <c r="AI16" s="734"/>
      <c r="AJ16" s="695" t="s">
        <v>477</v>
      </c>
      <c r="AK16" s="420" t="s">
        <v>665</v>
      </c>
      <c r="AL16" s="420" t="s">
        <v>386</v>
      </c>
      <c r="AM16" s="692" t="s">
        <v>277</v>
      </c>
      <c r="AN16" s="825" t="s">
        <v>276</v>
      </c>
      <c r="AO16" s="825"/>
      <c r="AP16" s="734"/>
      <c r="AQ16" s="695" t="s">
        <v>477</v>
      </c>
      <c r="AR16" s="420" t="s">
        <v>665</v>
      </c>
      <c r="AS16" s="420" t="s">
        <v>386</v>
      </c>
      <c r="AT16" s="692" t="s">
        <v>277</v>
      </c>
      <c r="AU16" s="825" t="s">
        <v>276</v>
      </c>
      <c r="AV16" s="825"/>
      <c r="AW16" s="734"/>
      <c r="AX16" s="695" t="s">
        <v>477</v>
      </c>
      <c r="AY16" s="420" t="s">
        <v>665</v>
      </c>
      <c r="AZ16" s="420" t="s">
        <v>386</v>
      </c>
      <c r="BA16" s="692" t="s">
        <v>277</v>
      </c>
      <c r="BB16" s="825" t="s">
        <v>276</v>
      </c>
      <c r="BC16" s="825"/>
      <c r="BD16" s="734"/>
      <c r="BE16" s="830"/>
      <c r="BF16" s="734"/>
    </row>
    <row r="17" spans="1:70" ht="12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29">
        <f ca="1">OFFSET(S17,0,-1)+1</f>
        <v>7</v>
      </c>
      <c r="T17" s="829"/>
      <c r="U17" s="564">
        <f ca="1">OFFSET(U17,0,-2)+1</f>
        <v>8</v>
      </c>
      <c r="V17" s="693">
        <f ca="1">OFFSET(V17,0,-1)+1</f>
        <v>9</v>
      </c>
      <c r="W17" s="693">
        <f ca="1">OFFSET(W17,0,-1)+1</f>
        <v>10</v>
      </c>
      <c r="X17" s="693">
        <f ca="1">OFFSET(X17,0,-1)+1</f>
        <v>11</v>
      </c>
      <c r="Y17" s="693">
        <f ca="1">OFFSET(Y17,0,-1)+1</f>
        <v>12</v>
      </c>
      <c r="Z17" s="829">
        <f ca="1">OFFSET(Z17,0,-1)+1</f>
        <v>13</v>
      </c>
      <c r="AA17" s="829"/>
      <c r="AB17" s="693">
        <f ca="1">OFFSET(AB17,0,-2)+1</f>
        <v>14</v>
      </c>
      <c r="AC17" s="693">
        <f ca="1">OFFSET(AC17,0,-1)+1</f>
        <v>15</v>
      </c>
      <c r="AD17" s="693">
        <f ca="1">OFFSET(AD17,0,-1)+1</f>
        <v>16</v>
      </c>
      <c r="AE17" s="693">
        <f ca="1">OFFSET(AE17,0,-1)+1</f>
        <v>17</v>
      </c>
      <c r="AF17" s="693">
        <f ca="1">OFFSET(AF17,0,-1)+1</f>
        <v>18</v>
      </c>
      <c r="AG17" s="829">
        <f ca="1">OFFSET(AG17,0,-1)+1</f>
        <v>19</v>
      </c>
      <c r="AH17" s="829"/>
      <c r="AI17" s="693">
        <f ca="1">OFFSET(AI17,0,-2)+1</f>
        <v>20</v>
      </c>
      <c r="AJ17" s="693">
        <f ca="1">OFFSET(AJ17,0,-1)+1</f>
        <v>21</v>
      </c>
      <c r="AK17" s="693">
        <f ca="1">OFFSET(AK17,0,-1)+1</f>
        <v>22</v>
      </c>
      <c r="AL17" s="693">
        <f ca="1">OFFSET(AL17,0,-1)+1</f>
        <v>23</v>
      </c>
      <c r="AM17" s="693">
        <f ca="1">OFFSET(AM17,0,-1)+1</f>
        <v>24</v>
      </c>
      <c r="AN17" s="829">
        <f ca="1">OFFSET(AN17,0,-1)+1</f>
        <v>25</v>
      </c>
      <c r="AO17" s="829"/>
      <c r="AP17" s="693">
        <f ca="1">OFFSET(AP17,0,-2)+1</f>
        <v>26</v>
      </c>
      <c r="AQ17" s="693">
        <f ca="1">OFFSET(AQ17,0,-1)+1</f>
        <v>27</v>
      </c>
      <c r="AR17" s="693">
        <f ca="1">OFFSET(AR17,0,-1)+1</f>
        <v>28</v>
      </c>
      <c r="AS17" s="693">
        <f ca="1">OFFSET(AS17,0,-1)+1</f>
        <v>29</v>
      </c>
      <c r="AT17" s="693">
        <f ca="1">OFFSET(AT17,0,-1)+1</f>
        <v>30</v>
      </c>
      <c r="AU17" s="829">
        <f ca="1">OFFSET(AU17,0,-1)+1</f>
        <v>31</v>
      </c>
      <c r="AV17" s="829"/>
      <c r="AW17" s="693">
        <f ca="1">OFFSET(AW17,0,-2)+1</f>
        <v>32</v>
      </c>
      <c r="AX17" s="693">
        <f ca="1">OFFSET(AX17,0,-1)+1</f>
        <v>33</v>
      </c>
      <c r="AY17" s="693">
        <f ca="1">OFFSET(AY17,0,-1)+1</f>
        <v>34</v>
      </c>
      <c r="AZ17" s="693">
        <f ca="1">OFFSET(AZ17,0,-1)+1</f>
        <v>35</v>
      </c>
      <c r="BA17" s="693">
        <f ca="1">OFFSET(BA17,0,-1)+1</f>
        <v>36</v>
      </c>
      <c r="BB17" s="829">
        <f ca="1">OFFSET(BB17,0,-1)+1</f>
        <v>37</v>
      </c>
      <c r="BC17" s="829"/>
      <c r="BD17" s="693">
        <f ca="1">OFFSET(BD17,0,-2)+1</f>
        <v>38</v>
      </c>
      <c r="BE17" s="569">
        <f ca="1">OFFSET(BE17,0,-1)</f>
        <v>38</v>
      </c>
      <c r="BF17" s="564">
        <f ca="1">OFFSET(BF17,0,-1)+1</f>
        <v>39</v>
      </c>
    </row>
    <row r="18" spans="1:70" ht="22.5">
      <c r="A18" s="820">
        <v>1</v>
      </c>
      <c r="B18" s="335"/>
      <c r="C18" s="335"/>
      <c r="D18" s="335"/>
      <c r="E18" s="336"/>
      <c r="F18" s="337"/>
      <c r="G18" s="337"/>
      <c r="H18" s="337"/>
      <c r="I18" s="338"/>
      <c r="J18" s="179"/>
      <c r="K18" s="179"/>
      <c r="L18" s="555">
        <f>mergeValue(A18)</f>
        <v>1</v>
      </c>
      <c r="M18" s="562" t="s">
        <v>23</v>
      </c>
      <c r="N18" s="568"/>
      <c r="O18" s="764" t="str">
        <f>IF('Перечень тарифов'!J21="","","" &amp; 'Перечень тарифов'!J21 &amp; "")</f>
        <v>Тариф на водоотведение (прием сточных вод, транспортировка сточных вод, очистка сточных вод) г.п.Белоярский, Белоярского района</v>
      </c>
      <c r="P18" s="764"/>
      <c r="Q18" s="764"/>
      <c r="R18" s="764"/>
      <c r="S18" s="764"/>
      <c r="T18" s="764"/>
      <c r="U18" s="764"/>
      <c r="V18" s="764"/>
      <c r="W18" s="764"/>
      <c r="X18" s="764"/>
      <c r="Y18" s="764"/>
      <c r="Z18" s="764"/>
      <c r="AA18" s="764"/>
      <c r="AB18" s="764"/>
      <c r="AC18" s="764"/>
      <c r="AD18" s="764"/>
      <c r="AE18" s="764"/>
      <c r="AF18" s="764"/>
      <c r="AG18" s="764"/>
      <c r="AH18" s="764"/>
      <c r="AI18" s="764"/>
      <c r="AJ18" s="764"/>
      <c r="AK18" s="764"/>
      <c r="AL18" s="764"/>
      <c r="AM18" s="764"/>
      <c r="AN18" s="764"/>
      <c r="AO18" s="764"/>
      <c r="AP18" s="764"/>
      <c r="AQ18" s="764"/>
      <c r="AR18" s="764"/>
      <c r="AS18" s="764"/>
      <c r="AT18" s="764"/>
      <c r="AU18" s="764"/>
      <c r="AV18" s="764"/>
      <c r="AW18" s="764"/>
      <c r="AX18" s="764"/>
      <c r="AY18" s="764"/>
      <c r="AZ18" s="764"/>
      <c r="BA18" s="764"/>
      <c r="BB18" s="764"/>
      <c r="BC18" s="764"/>
      <c r="BD18" s="764"/>
      <c r="BE18" s="764"/>
      <c r="BF18" s="582" t="s">
        <v>622</v>
      </c>
    </row>
    <row r="19" spans="1:70" hidden="1">
      <c r="A19" s="820"/>
      <c r="B19" s="820">
        <v>1</v>
      </c>
      <c r="C19" s="335"/>
      <c r="D19" s="335"/>
      <c r="E19" s="337"/>
      <c r="F19" s="337"/>
      <c r="G19" s="337"/>
      <c r="H19" s="337"/>
      <c r="I19" s="199"/>
      <c r="J19" s="180"/>
      <c r="K19" s="34"/>
      <c r="L19" s="334" t="str">
        <f>mergeValue(A19) &amp;"."&amp; mergeValue(B19)</f>
        <v>1.1</v>
      </c>
      <c r="M19" s="158"/>
      <c r="N19" s="280"/>
      <c r="O19" s="822"/>
      <c r="P19" s="822"/>
      <c r="Q19" s="822"/>
      <c r="R19" s="822"/>
      <c r="S19" s="822"/>
      <c r="T19" s="822"/>
      <c r="U19" s="822"/>
      <c r="V19" s="822"/>
      <c r="W19" s="822"/>
      <c r="X19" s="822"/>
      <c r="Y19" s="822"/>
      <c r="Z19" s="822"/>
      <c r="AA19" s="822"/>
      <c r="AB19" s="822"/>
      <c r="AC19" s="822"/>
      <c r="AD19" s="822"/>
      <c r="AE19" s="822"/>
      <c r="AF19" s="822"/>
      <c r="AG19" s="822"/>
      <c r="AH19" s="822"/>
      <c r="AI19" s="822"/>
      <c r="AJ19" s="822"/>
      <c r="AK19" s="822"/>
      <c r="AL19" s="822"/>
      <c r="AM19" s="822"/>
      <c r="AN19" s="822"/>
      <c r="AO19" s="822"/>
      <c r="AP19" s="822"/>
      <c r="AQ19" s="822"/>
      <c r="AR19" s="822"/>
      <c r="AS19" s="822"/>
      <c r="AT19" s="822"/>
      <c r="AU19" s="822"/>
      <c r="AV19" s="822"/>
      <c r="AW19" s="822"/>
      <c r="AX19" s="822"/>
      <c r="AY19" s="822"/>
      <c r="AZ19" s="822"/>
      <c r="BA19" s="822"/>
      <c r="BB19" s="822"/>
      <c r="BC19" s="822"/>
      <c r="BD19" s="822"/>
      <c r="BE19" s="822"/>
      <c r="BF19" s="281"/>
    </row>
    <row r="20" spans="1:70" hidden="1">
      <c r="A20" s="820"/>
      <c r="B20" s="820"/>
      <c r="C20" s="820">
        <v>1</v>
      </c>
      <c r="D20" s="335"/>
      <c r="E20" s="337"/>
      <c r="F20" s="337"/>
      <c r="G20" s="337"/>
      <c r="H20" s="337"/>
      <c r="I20" s="339"/>
      <c r="J20" s="180"/>
      <c r="K20" s="101"/>
      <c r="L20" s="334" t="str">
        <f>mergeValue(A20) &amp;"."&amp; mergeValue(B20)&amp;"."&amp; mergeValue(C20)</f>
        <v>1.1.1</v>
      </c>
      <c r="M20" s="159"/>
      <c r="N20" s="280"/>
      <c r="O20" s="822"/>
      <c r="P20" s="822"/>
      <c r="Q20" s="822"/>
      <c r="R20" s="822"/>
      <c r="S20" s="822"/>
      <c r="T20" s="822"/>
      <c r="U20" s="822"/>
      <c r="V20" s="822"/>
      <c r="W20" s="822"/>
      <c r="X20" s="822"/>
      <c r="Y20" s="822"/>
      <c r="Z20" s="822"/>
      <c r="AA20" s="822"/>
      <c r="AB20" s="822"/>
      <c r="AC20" s="822"/>
      <c r="AD20" s="822"/>
      <c r="AE20" s="822"/>
      <c r="AF20" s="822"/>
      <c r="AG20" s="822"/>
      <c r="AH20" s="822"/>
      <c r="AI20" s="822"/>
      <c r="AJ20" s="822"/>
      <c r="AK20" s="822"/>
      <c r="AL20" s="822"/>
      <c r="AM20" s="822"/>
      <c r="AN20" s="822"/>
      <c r="AO20" s="822"/>
      <c r="AP20" s="822"/>
      <c r="AQ20" s="822"/>
      <c r="AR20" s="822"/>
      <c r="AS20" s="822"/>
      <c r="AT20" s="822"/>
      <c r="AU20" s="822"/>
      <c r="AV20" s="822"/>
      <c r="AW20" s="822"/>
      <c r="AX20" s="822"/>
      <c r="AY20" s="822"/>
      <c r="AZ20" s="822"/>
      <c r="BA20" s="822"/>
      <c r="BB20" s="822"/>
      <c r="BC20" s="822"/>
      <c r="BD20" s="822"/>
      <c r="BE20" s="822"/>
      <c r="BF20" s="281"/>
      <c r="BJ20" s="312"/>
    </row>
    <row r="21" spans="1:70" ht="33.75">
      <c r="A21" s="820"/>
      <c r="B21" s="820"/>
      <c r="C21" s="820"/>
      <c r="D21" s="820">
        <v>1</v>
      </c>
      <c r="E21" s="337"/>
      <c r="F21" s="337"/>
      <c r="G21" s="337"/>
      <c r="H21" s="337"/>
      <c r="I21" s="816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32" t="s">
        <v>3</v>
      </c>
      <c r="P21" s="832"/>
      <c r="Q21" s="832"/>
      <c r="R21" s="832"/>
      <c r="S21" s="832"/>
      <c r="T21" s="832"/>
      <c r="U21" s="832"/>
      <c r="V21" s="832"/>
      <c r="W21" s="832"/>
      <c r="X21" s="832"/>
      <c r="Y21" s="832"/>
      <c r="Z21" s="832"/>
      <c r="AA21" s="832"/>
      <c r="AB21" s="832"/>
      <c r="AC21" s="832"/>
      <c r="AD21" s="832"/>
      <c r="AE21" s="832"/>
      <c r="AF21" s="832"/>
      <c r="AG21" s="832"/>
      <c r="AH21" s="832"/>
      <c r="AI21" s="832"/>
      <c r="AJ21" s="832"/>
      <c r="AK21" s="832"/>
      <c r="AL21" s="832"/>
      <c r="AM21" s="832"/>
      <c r="AN21" s="832"/>
      <c r="AO21" s="832"/>
      <c r="AP21" s="832"/>
      <c r="AQ21" s="832"/>
      <c r="AR21" s="832"/>
      <c r="AS21" s="832"/>
      <c r="AT21" s="832"/>
      <c r="AU21" s="832"/>
      <c r="AV21" s="832"/>
      <c r="AW21" s="832"/>
      <c r="AX21" s="832"/>
      <c r="AY21" s="832"/>
      <c r="AZ21" s="832"/>
      <c r="BA21" s="832"/>
      <c r="BB21" s="832"/>
      <c r="BC21" s="832"/>
      <c r="BD21" s="832"/>
      <c r="BE21" s="832"/>
      <c r="BF21" s="281" t="s">
        <v>666</v>
      </c>
      <c r="BJ21" s="312"/>
    </row>
    <row r="22" spans="1:70" ht="33.75">
      <c r="A22" s="820"/>
      <c r="B22" s="820"/>
      <c r="C22" s="820"/>
      <c r="D22" s="820"/>
      <c r="E22" s="820">
        <v>1</v>
      </c>
      <c r="F22" s="337"/>
      <c r="G22" s="337"/>
      <c r="H22" s="337"/>
      <c r="I22" s="816"/>
      <c r="J22" s="816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31" t="s">
        <v>703</v>
      </c>
      <c r="P22" s="831"/>
      <c r="Q22" s="831"/>
      <c r="R22" s="831"/>
      <c r="S22" s="831"/>
      <c r="T22" s="831"/>
      <c r="U22" s="831"/>
      <c r="V22" s="831"/>
      <c r="W22" s="831"/>
      <c r="X22" s="831"/>
      <c r="Y22" s="831"/>
      <c r="Z22" s="831"/>
      <c r="AA22" s="831"/>
      <c r="AB22" s="831"/>
      <c r="AC22" s="831"/>
      <c r="AD22" s="831"/>
      <c r="AE22" s="831"/>
      <c r="AF22" s="831"/>
      <c r="AG22" s="831"/>
      <c r="AH22" s="831"/>
      <c r="AI22" s="831"/>
      <c r="AJ22" s="831"/>
      <c r="AK22" s="831"/>
      <c r="AL22" s="831"/>
      <c r="AM22" s="831"/>
      <c r="AN22" s="831"/>
      <c r="AO22" s="831"/>
      <c r="AP22" s="831"/>
      <c r="AQ22" s="831"/>
      <c r="AR22" s="831"/>
      <c r="AS22" s="831"/>
      <c r="AT22" s="831"/>
      <c r="AU22" s="831"/>
      <c r="AV22" s="831"/>
      <c r="AW22" s="831"/>
      <c r="AX22" s="831"/>
      <c r="AY22" s="831"/>
      <c r="AZ22" s="831"/>
      <c r="BA22" s="831"/>
      <c r="BB22" s="831"/>
      <c r="BC22" s="831"/>
      <c r="BD22" s="831"/>
      <c r="BE22" s="831"/>
      <c r="BF22" s="281" t="s">
        <v>484</v>
      </c>
      <c r="BH22" s="312" t="str">
        <f>strCheckUnique(BI22:BI25)</f>
        <v/>
      </c>
      <c r="BJ22" s="312"/>
    </row>
    <row r="23" spans="1:70" ht="66" customHeight="1">
      <c r="A23" s="820"/>
      <c r="B23" s="820"/>
      <c r="C23" s="820"/>
      <c r="D23" s="820"/>
      <c r="E23" s="820"/>
      <c r="F23" s="335">
        <v>1</v>
      </c>
      <c r="G23" s="335"/>
      <c r="H23" s="335"/>
      <c r="I23" s="816"/>
      <c r="J23" s="816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3" t="s">
        <v>1334</v>
      </c>
      <c r="N23" s="813"/>
      <c r="O23" s="701">
        <f>O27*1.2</f>
        <v>225.78</v>
      </c>
      <c r="P23" s="191"/>
      <c r="Q23" s="191"/>
      <c r="R23" s="814" t="s">
        <v>922</v>
      </c>
      <c r="S23" s="812" t="s">
        <v>87</v>
      </c>
      <c r="T23" s="814" t="s">
        <v>1336</v>
      </c>
      <c r="U23" s="812" t="s">
        <v>87</v>
      </c>
      <c r="V23" s="701">
        <f>V27*1.2</f>
        <v>236.38800000000001</v>
      </c>
      <c r="W23" s="191"/>
      <c r="X23" s="191"/>
      <c r="Y23" s="814" t="s">
        <v>1337</v>
      </c>
      <c r="Z23" s="812" t="s">
        <v>87</v>
      </c>
      <c r="AA23" s="814" t="s">
        <v>1328</v>
      </c>
      <c r="AB23" s="812" t="s">
        <v>87</v>
      </c>
      <c r="AC23" s="701">
        <f>AC27*1.2</f>
        <v>235.09199999999998</v>
      </c>
      <c r="AD23" s="191"/>
      <c r="AE23" s="191"/>
      <c r="AF23" s="814" t="s">
        <v>1330</v>
      </c>
      <c r="AG23" s="812" t="s">
        <v>87</v>
      </c>
      <c r="AH23" s="814" t="s">
        <v>1338</v>
      </c>
      <c r="AI23" s="812" t="s">
        <v>87</v>
      </c>
      <c r="AJ23" s="701">
        <f>AJ27*1.2</f>
        <v>244.488</v>
      </c>
      <c r="AK23" s="191"/>
      <c r="AL23" s="191"/>
      <c r="AM23" s="814" t="s">
        <v>1339</v>
      </c>
      <c r="AN23" s="812" t="s">
        <v>87</v>
      </c>
      <c r="AO23" s="814" t="s">
        <v>1331</v>
      </c>
      <c r="AP23" s="812" t="s">
        <v>87</v>
      </c>
      <c r="AQ23" s="701">
        <f>AQ27*1.2</f>
        <v>243.096</v>
      </c>
      <c r="AR23" s="191"/>
      <c r="AS23" s="191"/>
      <c r="AT23" s="814" t="s">
        <v>1332</v>
      </c>
      <c r="AU23" s="812" t="s">
        <v>87</v>
      </c>
      <c r="AV23" s="814" t="s">
        <v>1340</v>
      </c>
      <c r="AW23" s="812" t="s">
        <v>87</v>
      </c>
      <c r="AX23" s="701">
        <f>AX27*1.2</f>
        <v>252.80399999999997</v>
      </c>
      <c r="AY23" s="191"/>
      <c r="AZ23" s="191"/>
      <c r="BA23" s="814" t="s">
        <v>1341</v>
      </c>
      <c r="BB23" s="812" t="s">
        <v>87</v>
      </c>
      <c r="BC23" s="814" t="s">
        <v>923</v>
      </c>
      <c r="BD23" s="812" t="s">
        <v>88</v>
      </c>
      <c r="BE23" s="277"/>
      <c r="BF23" s="826" t="s">
        <v>623</v>
      </c>
      <c r="BG23" s="581" t="str">
        <f>strCheckDate(O24:BE24)</f>
        <v/>
      </c>
      <c r="BI23" s="312" t="str">
        <f>IF(M23="","",M23 )</f>
        <v>С учетом НДС</v>
      </c>
      <c r="BJ23" s="312"/>
      <c r="BK23" s="312"/>
      <c r="BL23" s="312"/>
    </row>
    <row r="24" spans="1:70" ht="14.25" hidden="1" customHeight="1">
      <c r="A24" s="820"/>
      <c r="B24" s="820"/>
      <c r="C24" s="820"/>
      <c r="D24" s="820"/>
      <c r="E24" s="820"/>
      <c r="F24" s="335"/>
      <c r="G24" s="335"/>
      <c r="H24" s="335"/>
      <c r="I24" s="816"/>
      <c r="J24" s="816"/>
      <c r="K24" s="339"/>
      <c r="L24" s="170"/>
      <c r="M24" s="204"/>
      <c r="N24" s="813"/>
      <c r="O24" s="294"/>
      <c r="P24" s="291"/>
      <c r="Q24" s="292" t="str">
        <f>R23 &amp; "-" &amp; T23</f>
        <v>01.01.2024-30.06.2024</v>
      </c>
      <c r="R24" s="814"/>
      <c r="S24" s="812"/>
      <c r="T24" s="815"/>
      <c r="U24" s="812"/>
      <c r="V24" s="294"/>
      <c r="W24" s="291"/>
      <c r="X24" s="292" t="str">
        <f>Y23 &amp; "-" &amp; AA23</f>
        <v>01.07.2024-31.12.2024</v>
      </c>
      <c r="Y24" s="814"/>
      <c r="Z24" s="812"/>
      <c r="AA24" s="815"/>
      <c r="AB24" s="812"/>
      <c r="AC24" s="294"/>
      <c r="AD24" s="291"/>
      <c r="AE24" s="292" t="str">
        <f>AF23 &amp; "-" &amp; AH23</f>
        <v>01.01.2025-30.06.2025</v>
      </c>
      <c r="AF24" s="814"/>
      <c r="AG24" s="812"/>
      <c r="AH24" s="815"/>
      <c r="AI24" s="812"/>
      <c r="AJ24" s="294"/>
      <c r="AK24" s="291"/>
      <c r="AL24" s="292" t="str">
        <f>AM23 &amp; "-" &amp; AO23</f>
        <v>01.07.2025-31.12.2025</v>
      </c>
      <c r="AM24" s="814"/>
      <c r="AN24" s="812"/>
      <c r="AO24" s="815"/>
      <c r="AP24" s="812"/>
      <c r="AQ24" s="294"/>
      <c r="AR24" s="291"/>
      <c r="AS24" s="292" t="str">
        <f>AT23 &amp; "-" &amp; AV23</f>
        <v>01.01.2026-30.06.2026</v>
      </c>
      <c r="AT24" s="814"/>
      <c r="AU24" s="812"/>
      <c r="AV24" s="815"/>
      <c r="AW24" s="812"/>
      <c r="AX24" s="294"/>
      <c r="AY24" s="291"/>
      <c r="AZ24" s="292" t="str">
        <f>BA23 &amp; "-" &amp; BC23</f>
        <v>01.07.2026-31.12.2026</v>
      </c>
      <c r="BA24" s="814"/>
      <c r="BB24" s="812"/>
      <c r="BC24" s="815"/>
      <c r="BD24" s="812"/>
      <c r="BE24" s="277"/>
      <c r="BF24" s="827"/>
      <c r="BJ24" s="312"/>
    </row>
    <row r="25" spans="1:70" customFormat="1" ht="15" customHeight="1">
      <c r="A25" s="820"/>
      <c r="B25" s="820"/>
      <c r="C25" s="820"/>
      <c r="D25" s="820"/>
      <c r="E25" s="820"/>
      <c r="F25" s="335"/>
      <c r="G25" s="335"/>
      <c r="H25" s="335"/>
      <c r="I25" s="816"/>
      <c r="J25" s="816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56"/>
      <c r="W25" s="156"/>
      <c r="X25" s="156"/>
      <c r="Y25" s="257"/>
      <c r="Z25" s="197"/>
      <c r="AA25" s="197"/>
      <c r="AB25" s="197"/>
      <c r="AC25" s="156"/>
      <c r="AD25" s="156"/>
      <c r="AE25" s="156"/>
      <c r="AF25" s="257"/>
      <c r="AG25" s="197"/>
      <c r="AH25" s="197"/>
      <c r="AI25" s="197"/>
      <c r="AJ25" s="156"/>
      <c r="AK25" s="156"/>
      <c r="AL25" s="156"/>
      <c r="AM25" s="257"/>
      <c r="AN25" s="197"/>
      <c r="AO25" s="197"/>
      <c r="AP25" s="197"/>
      <c r="AQ25" s="156"/>
      <c r="AR25" s="156"/>
      <c r="AS25" s="156"/>
      <c r="AT25" s="257"/>
      <c r="AU25" s="197"/>
      <c r="AV25" s="197"/>
      <c r="AW25" s="197"/>
      <c r="AX25" s="156"/>
      <c r="AY25" s="156"/>
      <c r="AZ25" s="156"/>
      <c r="BA25" s="257"/>
      <c r="BB25" s="197"/>
      <c r="BC25" s="197"/>
      <c r="BD25" s="197"/>
      <c r="BE25" s="185"/>
      <c r="BF25" s="828"/>
      <c r="BG25" s="302"/>
      <c r="BH25" s="302"/>
      <c r="BI25" s="302"/>
      <c r="BJ25" s="312"/>
      <c r="BK25" s="302"/>
      <c r="BL25" s="293"/>
      <c r="BM25" s="293"/>
      <c r="BN25" s="293"/>
      <c r="BO25" s="293"/>
      <c r="BP25" s="293"/>
      <c r="BQ25" s="293"/>
      <c r="BR25" s="34"/>
    </row>
    <row r="26" spans="1:70" ht="33.75" customHeight="1">
      <c r="A26" s="820"/>
      <c r="B26" s="820"/>
      <c r="C26" s="820"/>
      <c r="D26" s="820"/>
      <c r="E26" s="820">
        <v>2</v>
      </c>
      <c r="F26" s="694"/>
      <c r="G26" s="694"/>
      <c r="H26" s="694"/>
      <c r="I26" s="816"/>
      <c r="J26" s="816" t="s">
        <v>1329</v>
      </c>
      <c r="K26" s="101"/>
      <c r="L26" s="697" t="str">
        <f>mergeValue(A26) &amp;"."&amp; mergeValue(B26)&amp;"."&amp; mergeValue(C26)&amp;"."&amp; mergeValue(D26)&amp;"."&amp; mergeValue(E26)</f>
        <v>1.1.1.1.2</v>
      </c>
      <c r="M26" s="171" t="s">
        <v>10</v>
      </c>
      <c r="N26" s="281"/>
      <c r="O26" s="817" t="s">
        <v>306</v>
      </c>
      <c r="P26" s="818"/>
      <c r="Q26" s="818"/>
      <c r="R26" s="818"/>
      <c r="S26" s="818"/>
      <c r="T26" s="818"/>
      <c r="U26" s="818"/>
      <c r="V26" s="818"/>
      <c r="W26" s="818"/>
      <c r="X26" s="818"/>
      <c r="Y26" s="818"/>
      <c r="Z26" s="818"/>
      <c r="AA26" s="818"/>
      <c r="AB26" s="818"/>
      <c r="AC26" s="818"/>
      <c r="AD26" s="818"/>
      <c r="AE26" s="818"/>
      <c r="AF26" s="818"/>
      <c r="AG26" s="818"/>
      <c r="AH26" s="818"/>
      <c r="AI26" s="818"/>
      <c r="AJ26" s="818"/>
      <c r="AK26" s="818"/>
      <c r="AL26" s="818"/>
      <c r="AM26" s="818"/>
      <c r="AN26" s="818"/>
      <c r="AO26" s="818"/>
      <c r="AP26" s="818"/>
      <c r="AQ26" s="818"/>
      <c r="AR26" s="818"/>
      <c r="AS26" s="818"/>
      <c r="AT26" s="818"/>
      <c r="AU26" s="818"/>
      <c r="AV26" s="818"/>
      <c r="AW26" s="818"/>
      <c r="AX26" s="818"/>
      <c r="AY26" s="818"/>
      <c r="AZ26" s="818"/>
      <c r="BA26" s="818"/>
      <c r="BB26" s="818"/>
      <c r="BC26" s="818"/>
      <c r="BD26" s="818"/>
      <c r="BE26" s="819"/>
      <c r="BF26" s="281" t="s">
        <v>484</v>
      </c>
      <c r="BH26" s="312" t="str">
        <f>strCheckUnique(BI26:BI29)</f>
        <v/>
      </c>
      <c r="BJ26" s="312"/>
    </row>
    <row r="27" spans="1:70" ht="66" customHeight="1">
      <c r="A27" s="820"/>
      <c r="B27" s="820"/>
      <c r="C27" s="820"/>
      <c r="D27" s="820"/>
      <c r="E27" s="820"/>
      <c r="F27" s="335">
        <v>1</v>
      </c>
      <c r="G27" s="335"/>
      <c r="H27" s="335"/>
      <c r="I27" s="816"/>
      <c r="J27" s="816"/>
      <c r="K27" s="339"/>
      <c r="L27" s="697" t="str">
        <f>mergeValue(A27) &amp;"."&amp; mergeValue(B27)&amp;"."&amp; mergeValue(C27)&amp;"."&amp; mergeValue(D27)&amp;"."&amp; mergeValue(E27)&amp;"."&amp; mergeValue(F27)</f>
        <v>1.1.1.1.2.1</v>
      </c>
      <c r="M27" s="653" t="s">
        <v>1335</v>
      </c>
      <c r="N27" s="813"/>
      <c r="O27" s="701">
        <v>188.15</v>
      </c>
      <c r="P27" s="191"/>
      <c r="Q27" s="191"/>
      <c r="R27" s="814" t="s">
        <v>922</v>
      </c>
      <c r="S27" s="812" t="s">
        <v>87</v>
      </c>
      <c r="T27" s="814" t="s">
        <v>1336</v>
      </c>
      <c r="U27" s="812" t="s">
        <v>87</v>
      </c>
      <c r="V27" s="701">
        <v>196.99</v>
      </c>
      <c r="W27" s="191"/>
      <c r="X27" s="191"/>
      <c r="Y27" s="814" t="s">
        <v>1337</v>
      </c>
      <c r="Z27" s="812" t="s">
        <v>87</v>
      </c>
      <c r="AA27" s="814" t="s">
        <v>1328</v>
      </c>
      <c r="AB27" s="812" t="s">
        <v>87</v>
      </c>
      <c r="AC27" s="701">
        <v>195.91</v>
      </c>
      <c r="AD27" s="191"/>
      <c r="AE27" s="191"/>
      <c r="AF27" s="814" t="s">
        <v>1330</v>
      </c>
      <c r="AG27" s="812" t="s">
        <v>87</v>
      </c>
      <c r="AH27" s="814" t="s">
        <v>1338</v>
      </c>
      <c r="AI27" s="812" t="s">
        <v>87</v>
      </c>
      <c r="AJ27" s="701">
        <v>203.74</v>
      </c>
      <c r="AK27" s="191"/>
      <c r="AL27" s="191"/>
      <c r="AM27" s="814" t="s">
        <v>1339</v>
      </c>
      <c r="AN27" s="812" t="s">
        <v>87</v>
      </c>
      <c r="AO27" s="814" t="s">
        <v>1331</v>
      </c>
      <c r="AP27" s="812" t="s">
        <v>87</v>
      </c>
      <c r="AQ27" s="701">
        <v>202.58</v>
      </c>
      <c r="AR27" s="191"/>
      <c r="AS27" s="191"/>
      <c r="AT27" s="814" t="s">
        <v>1332</v>
      </c>
      <c r="AU27" s="812" t="s">
        <v>87</v>
      </c>
      <c r="AV27" s="814" t="s">
        <v>1340</v>
      </c>
      <c r="AW27" s="812" t="s">
        <v>87</v>
      </c>
      <c r="AX27" s="701">
        <v>210.67</v>
      </c>
      <c r="AY27" s="191"/>
      <c r="AZ27" s="191"/>
      <c r="BA27" s="814" t="s">
        <v>1341</v>
      </c>
      <c r="BB27" s="812" t="s">
        <v>87</v>
      </c>
      <c r="BC27" s="814" t="s">
        <v>923</v>
      </c>
      <c r="BD27" s="812" t="s">
        <v>88</v>
      </c>
      <c r="BE27" s="277"/>
      <c r="BF27" s="826" t="s">
        <v>623</v>
      </c>
      <c r="BG27" s="293" t="str">
        <f>strCheckDate(O28:BE28)</f>
        <v/>
      </c>
      <c r="BI27" s="312" t="str">
        <f>IF(M27="","",M27 )</f>
        <v>Без учета НДС</v>
      </c>
      <c r="BJ27" s="312"/>
      <c r="BK27" s="312"/>
      <c r="BL27" s="312"/>
    </row>
    <row r="28" spans="1:70" ht="14.25" hidden="1" customHeight="1">
      <c r="A28" s="820"/>
      <c r="B28" s="820"/>
      <c r="C28" s="820"/>
      <c r="D28" s="820"/>
      <c r="E28" s="820"/>
      <c r="F28" s="335"/>
      <c r="G28" s="335"/>
      <c r="H28" s="335"/>
      <c r="I28" s="816"/>
      <c r="J28" s="816"/>
      <c r="K28" s="339"/>
      <c r="L28" s="170"/>
      <c r="M28" s="204"/>
      <c r="N28" s="813"/>
      <c r="O28" s="294"/>
      <c r="P28" s="291"/>
      <c r="Q28" s="292" t="str">
        <f>R27 &amp; "-" &amp; T27</f>
        <v>01.01.2024-30.06.2024</v>
      </c>
      <c r="R28" s="814"/>
      <c r="S28" s="812"/>
      <c r="T28" s="815"/>
      <c r="U28" s="812"/>
      <c r="V28" s="294"/>
      <c r="W28" s="291"/>
      <c r="X28" s="292" t="str">
        <f>Y27 &amp; "-" &amp; AA27</f>
        <v>01.07.2024-31.12.2024</v>
      </c>
      <c r="Y28" s="814"/>
      <c r="Z28" s="812"/>
      <c r="AA28" s="815"/>
      <c r="AB28" s="812"/>
      <c r="AC28" s="294"/>
      <c r="AD28" s="291"/>
      <c r="AE28" s="292" t="str">
        <f>AF27 &amp; "-" &amp; AH27</f>
        <v>01.01.2025-30.06.2025</v>
      </c>
      <c r="AF28" s="814"/>
      <c r="AG28" s="812"/>
      <c r="AH28" s="815"/>
      <c r="AI28" s="812"/>
      <c r="AJ28" s="294"/>
      <c r="AK28" s="291"/>
      <c r="AL28" s="292" t="str">
        <f>AM27 &amp; "-" &amp; AO27</f>
        <v>01.07.2025-31.12.2025</v>
      </c>
      <c r="AM28" s="814"/>
      <c r="AN28" s="812"/>
      <c r="AO28" s="815"/>
      <c r="AP28" s="812"/>
      <c r="AQ28" s="294"/>
      <c r="AR28" s="291"/>
      <c r="AS28" s="292" t="str">
        <f>AT27 &amp; "-" &amp; AV27</f>
        <v>01.01.2026-30.06.2026</v>
      </c>
      <c r="AT28" s="814"/>
      <c r="AU28" s="812"/>
      <c r="AV28" s="815"/>
      <c r="AW28" s="812"/>
      <c r="AX28" s="294"/>
      <c r="AY28" s="291"/>
      <c r="AZ28" s="292" t="str">
        <f>BA27 &amp; "-" &amp; BC27</f>
        <v>01.07.2026-31.12.2026</v>
      </c>
      <c r="BA28" s="814"/>
      <c r="BB28" s="812"/>
      <c r="BC28" s="815"/>
      <c r="BD28" s="812"/>
      <c r="BE28" s="277"/>
      <c r="BF28" s="827"/>
      <c r="BJ28" s="312"/>
    </row>
    <row r="29" spans="1:70" customFormat="1" ht="15" customHeight="1">
      <c r="A29" s="820"/>
      <c r="B29" s="820"/>
      <c r="C29" s="820"/>
      <c r="D29" s="820"/>
      <c r="E29" s="820"/>
      <c r="F29" s="335"/>
      <c r="G29" s="335"/>
      <c r="H29" s="335"/>
      <c r="I29" s="816"/>
      <c r="J29" s="816"/>
      <c r="K29" s="200"/>
      <c r="L29" s="111"/>
      <c r="M29" s="174" t="s">
        <v>406</v>
      </c>
      <c r="N29" s="196"/>
      <c r="O29" s="156"/>
      <c r="P29" s="156"/>
      <c r="Q29" s="156"/>
      <c r="R29" s="257"/>
      <c r="S29" s="197"/>
      <c r="T29" s="197"/>
      <c r="U29" s="197"/>
      <c r="V29" s="156"/>
      <c r="W29" s="156"/>
      <c r="X29" s="156"/>
      <c r="Y29" s="257"/>
      <c r="Z29" s="197"/>
      <c r="AA29" s="197"/>
      <c r="AB29" s="197"/>
      <c r="AC29" s="156"/>
      <c r="AD29" s="156"/>
      <c r="AE29" s="156"/>
      <c r="AF29" s="257"/>
      <c r="AG29" s="197"/>
      <c r="AH29" s="197"/>
      <c r="AI29" s="197"/>
      <c r="AJ29" s="156"/>
      <c r="AK29" s="156"/>
      <c r="AL29" s="156"/>
      <c r="AM29" s="257"/>
      <c r="AN29" s="197"/>
      <c r="AO29" s="197"/>
      <c r="AP29" s="197"/>
      <c r="AQ29" s="156"/>
      <c r="AR29" s="156"/>
      <c r="AS29" s="156"/>
      <c r="AT29" s="257"/>
      <c r="AU29" s="197"/>
      <c r="AV29" s="197"/>
      <c r="AW29" s="197"/>
      <c r="AX29" s="156"/>
      <c r="AY29" s="156"/>
      <c r="AZ29" s="156"/>
      <c r="BA29" s="257"/>
      <c r="BB29" s="197"/>
      <c r="BC29" s="197"/>
      <c r="BD29" s="197"/>
      <c r="BE29" s="185"/>
      <c r="BF29" s="828"/>
      <c r="BG29" s="302"/>
      <c r="BH29" s="302"/>
      <c r="BI29" s="302"/>
      <c r="BJ29" s="312"/>
      <c r="BK29" s="302"/>
      <c r="BL29" s="293"/>
      <c r="BM29" s="293"/>
      <c r="BN29" s="293"/>
      <c r="BO29" s="293"/>
      <c r="BP29" s="293"/>
      <c r="BQ29" s="293"/>
      <c r="BR29" s="34"/>
    </row>
    <row r="30" spans="1:70" customFormat="1" ht="15" customHeight="1">
      <c r="A30" s="820"/>
      <c r="B30" s="820"/>
      <c r="C30" s="820"/>
      <c r="D30" s="820"/>
      <c r="E30" s="335"/>
      <c r="F30" s="337"/>
      <c r="G30" s="337"/>
      <c r="H30" s="337"/>
      <c r="I30" s="816"/>
      <c r="J30" s="85"/>
      <c r="K30" s="200"/>
      <c r="L30" s="111"/>
      <c r="M30" s="163" t="s">
        <v>13</v>
      </c>
      <c r="N30" s="196"/>
      <c r="O30" s="156"/>
      <c r="P30" s="156"/>
      <c r="Q30" s="156"/>
      <c r="R30" s="257"/>
      <c r="S30" s="197"/>
      <c r="T30" s="197"/>
      <c r="U30" s="196"/>
      <c r="V30" s="156"/>
      <c r="W30" s="156"/>
      <c r="X30" s="156"/>
      <c r="Y30" s="257"/>
      <c r="Z30" s="197"/>
      <c r="AA30" s="197"/>
      <c r="AB30" s="196"/>
      <c r="AC30" s="156"/>
      <c r="AD30" s="156"/>
      <c r="AE30" s="156"/>
      <c r="AF30" s="257"/>
      <c r="AG30" s="197"/>
      <c r="AH30" s="197"/>
      <c r="AI30" s="196"/>
      <c r="AJ30" s="156"/>
      <c r="AK30" s="156"/>
      <c r="AL30" s="156"/>
      <c r="AM30" s="257"/>
      <c r="AN30" s="197"/>
      <c r="AO30" s="197"/>
      <c r="AP30" s="196"/>
      <c r="AQ30" s="156"/>
      <c r="AR30" s="156"/>
      <c r="AS30" s="156"/>
      <c r="AT30" s="257"/>
      <c r="AU30" s="197"/>
      <c r="AV30" s="197"/>
      <c r="AW30" s="196"/>
      <c r="AX30" s="156"/>
      <c r="AY30" s="156"/>
      <c r="AZ30" s="156"/>
      <c r="BA30" s="257"/>
      <c r="BB30" s="197"/>
      <c r="BC30" s="197"/>
      <c r="BD30" s="196"/>
      <c r="BE30" s="197"/>
      <c r="BF30" s="185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</row>
    <row r="31" spans="1:70" customFormat="1" ht="15" customHeight="1">
      <c r="A31" s="820"/>
      <c r="B31" s="820"/>
      <c r="C31" s="820"/>
      <c r="D31" s="335"/>
      <c r="E31" s="340"/>
      <c r="F31" s="337"/>
      <c r="G31" s="337"/>
      <c r="H31" s="337"/>
      <c r="I31" s="200"/>
      <c r="J31" s="85"/>
      <c r="K31" s="179"/>
      <c r="L31" s="111"/>
      <c r="M31" s="162" t="s">
        <v>407</v>
      </c>
      <c r="N31" s="196"/>
      <c r="O31" s="156"/>
      <c r="P31" s="156"/>
      <c r="Q31" s="156"/>
      <c r="R31" s="257"/>
      <c r="S31" s="197"/>
      <c r="T31" s="197"/>
      <c r="U31" s="196"/>
      <c r="V31" s="156"/>
      <c r="W31" s="156"/>
      <c r="X31" s="156"/>
      <c r="Y31" s="257"/>
      <c r="Z31" s="197"/>
      <c r="AA31" s="197"/>
      <c r="AB31" s="196"/>
      <c r="AC31" s="156"/>
      <c r="AD31" s="156"/>
      <c r="AE31" s="156"/>
      <c r="AF31" s="257"/>
      <c r="AG31" s="197"/>
      <c r="AH31" s="197"/>
      <c r="AI31" s="196"/>
      <c r="AJ31" s="156"/>
      <c r="AK31" s="156"/>
      <c r="AL31" s="156"/>
      <c r="AM31" s="257"/>
      <c r="AN31" s="197"/>
      <c r="AO31" s="197"/>
      <c r="AP31" s="196"/>
      <c r="AQ31" s="156"/>
      <c r="AR31" s="156"/>
      <c r="AS31" s="156"/>
      <c r="AT31" s="257"/>
      <c r="AU31" s="197"/>
      <c r="AV31" s="197"/>
      <c r="AW31" s="196"/>
      <c r="AX31" s="156"/>
      <c r="AY31" s="156"/>
      <c r="AZ31" s="156"/>
      <c r="BA31" s="257"/>
      <c r="BB31" s="197"/>
      <c r="BC31" s="197"/>
      <c r="BD31" s="196"/>
      <c r="BE31" s="197"/>
      <c r="BF31" s="185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</row>
    <row r="32" spans="1:70" ht="3" customHeight="1"/>
    <row r="33" spans="12:57" ht="48.95" customHeight="1">
      <c r="L33" s="613">
        <v>1</v>
      </c>
      <c r="M33" s="775" t="s">
        <v>691</v>
      </c>
      <c r="N33" s="775"/>
      <c r="O33" s="775"/>
      <c r="P33" s="775"/>
      <c r="Q33" s="775"/>
      <c r="R33" s="775"/>
      <c r="S33" s="775"/>
      <c r="T33" s="775"/>
      <c r="U33" s="775"/>
      <c r="V33" s="775"/>
      <c r="W33" s="775"/>
      <c r="X33" s="775"/>
      <c r="Y33" s="775"/>
      <c r="Z33" s="775"/>
      <c r="AA33" s="775"/>
      <c r="AB33" s="775"/>
      <c r="AC33" s="775"/>
      <c r="AD33" s="775"/>
      <c r="AE33" s="775"/>
      <c r="AF33" s="775"/>
      <c r="AG33" s="775"/>
      <c r="AH33" s="775"/>
      <c r="AI33" s="775"/>
      <c r="AJ33" s="775"/>
      <c r="AK33" s="775"/>
      <c r="AL33" s="775"/>
      <c r="AM33" s="775"/>
      <c r="AN33" s="775"/>
      <c r="AO33" s="775"/>
      <c r="AP33" s="775"/>
      <c r="AQ33" s="775"/>
      <c r="AR33" s="775"/>
      <c r="AS33" s="775"/>
      <c r="AT33" s="775"/>
      <c r="AU33" s="775"/>
      <c r="AV33" s="775"/>
      <c r="AW33" s="775"/>
      <c r="AX33" s="775"/>
      <c r="AY33" s="775"/>
      <c r="AZ33" s="775"/>
      <c r="BA33" s="775"/>
      <c r="BB33" s="775"/>
      <c r="BC33" s="775"/>
      <c r="BD33" s="775"/>
      <c r="BE33" s="775"/>
    </row>
  </sheetData>
  <sheetProtection password="FA9C" sheet="1" objects="1" scenarios="1" formatColumns="0" formatRows="0"/>
  <dataConsolidate leftLabels="1"/>
  <mergeCells count="122">
    <mergeCell ref="AX14:BC14"/>
    <mergeCell ref="BD14:BD16"/>
    <mergeCell ref="AY15:AZ15"/>
    <mergeCell ref="BA15:BC15"/>
    <mergeCell ref="BB16:BC16"/>
    <mergeCell ref="BB17:BC17"/>
    <mergeCell ref="BA23:BA24"/>
    <mergeCell ref="BB23:BB24"/>
    <mergeCell ref="BC23:BC24"/>
    <mergeCell ref="BD23:BD24"/>
    <mergeCell ref="O22:BE22"/>
    <mergeCell ref="O21:BE21"/>
    <mergeCell ref="O19:BE19"/>
    <mergeCell ref="O18:BE18"/>
    <mergeCell ref="S17:T17"/>
    <mergeCell ref="AG17:AH17"/>
    <mergeCell ref="AN17:AO17"/>
    <mergeCell ref="BB27:BB28"/>
    <mergeCell ref="BC27:BC28"/>
    <mergeCell ref="BD27:BD28"/>
    <mergeCell ref="AT27:AT28"/>
    <mergeCell ref="AU27:AU28"/>
    <mergeCell ref="AV27:AV28"/>
    <mergeCell ref="AW27:AW28"/>
    <mergeCell ref="BA27:BA28"/>
    <mergeCell ref="AU17:AV17"/>
    <mergeCell ref="AT23:AT24"/>
    <mergeCell ref="AU23:AU24"/>
    <mergeCell ref="AV23:AV24"/>
    <mergeCell ref="AW23:AW24"/>
    <mergeCell ref="BF27:BF29"/>
    <mergeCell ref="V12:AB12"/>
    <mergeCell ref="V14:AA1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B23:AB24"/>
    <mergeCell ref="Y27:Y28"/>
    <mergeCell ref="Z27:Z28"/>
    <mergeCell ref="AA27:AA28"/>
    <mergeCell ref="AB27:AB28"/>
    <mergeCell ref="BF23:BF25"/>
    <mergeCell ref="BE14:BE16"/>
    <mergeCell ref="L13:BE13"/>
    <mergeCell ref="N14:N16"/>
    <mergeCell ref="R23:R24"/>
    <mergeCell ref="R15:T15"/>
    <mergeCell ref="O14:T14"/>
    <mergeCell ref="BF13:BF16"/>
    <mergeCell ref="O8:BE8"/>
    <mergeCell ref="O9:BE9"/>
    <mergeCell ref="L5:U5"/>
    <mergeCell ref="L11:M11"/>
    <mergeCell ref="O10:BE10"/>
    <mergeCell ref="O7:BE7"/>
    <mergeCell ref="O12:U12"/>
    <mergeCell ref="S16:T16"/>
    <mergeCell ref="U14:U16"/>
    <mergeCell ref="AC12:AI12"/>
    <mergeCell ref="AG16:AH16"/>
    <mergeCell ref="AJ12:AP12"/>
    <mergeCell ref="AJ14:AO14"/>
    <mergeCell ref="AP14:AP16"/>
    <mergeCell ref="AK15:AL15"/>
    <mergeCell ref="AM15:AO15"/>
    <mergeCell ref="AN16:AO16"/>
    <mergeCell ref="AQ12:AW12"/>
    <mergeCell ref="AQ14:AV14"/>
    <mergeCell ref="AW14:AW16"/>
    <mergeCell ref="AR15:AS15"/>
    <mergeCell ref="AT15:AV15"/>
    <mergeCell ref="AU16:AV16"/>
    <mergeCell ref="AX12:BD12"/>
    <mergeCell ref="A18:A31"/>
    <mergeCell ref="B19:B31"/>
    <mergeCell ref="C20:C31"/>
    <mergeCell ref="D21:D30"/>
    <mergeCell ref="I21:I30"/>
    <mergeCell ref="E22:E25"/>
    <mergeCell ref="E26:E29"/>
    <mergeCell ref="J22:J25"/>
    <mergeCell ref="P15:Q15"/>
    <mergeCell ref="O20:BE20"/>
    <mergeCell ref="L14:L16"/>
    <mergeCell ref="M14:M16"/>
    <mergeCell ref="AC14:AH14"/>
    <mergeCell ref="AI14:AI16"/>
    <mergeCell ref="AD15:AE15"/>
    <mergeCell ref="AF15:AH15"/>
    <mergeCell ref="AM27:AM28"/>
    <mergeCell ref="AN27:AN28"/>
    <mergeCell ref="AO27:AO28"/>
    <mergeCell ref="AP27:AP28"/>
    <mergeCell ref="AG23:AG24"/>
    <mergeCell ref="AH23:AH24"/>
    <mergeCell ref="AI23:AI24"/>
    <mergeCell ref="AF27:AF28"/>
    <mergeCell ref="M33:BE33"/>
    <mergeCell ref="S23:S24"/>
    <mergeCell ref="U23:U24"/>
    <mergeCell ref="N23:N24"/>
    <mergeCell ref="T23:T24"/>
    <mergeCell ref="J26:J29"/>
    <mergeCell ref="O26:BE26"/>
    <mergeCell ref="N27:N28"/>
    <mergeCell ref="R27:R28"/>
    <mergeCell ref="S27:S28"/>
    <mergeCell ref="T27:T28"/>
    <mergeCell ref="U27:U28"/>
    <mergeCell ref="AF23:AF24"/>
    <mergeCell ref="AG27:AG28"/>
    <mergeCell ref="AH27:AH28"/>
    <mergeCell ref="AI27:AI28"/>
    <mergeCell ref="AM23:AM24"/>
    <mergeCell ref="AN23:AN24"/>
    <mergeCell ref="AO23:AO24"/>
    <mergeCell ref="AP23:AP24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BF8:BF9 BF6 O21:BE21">
      <formula1>900</formula1>
    </dataValidation>
    <dataValidation allowBlank="1" promptTitle="checkPeriodRange" sqref="Q24 Q28 X28 X24 AE24 AE28 AL28 AL24 AS24 AS28 AZ28 AZ24"/>
    <dataValidation type="list" allowBlank="1" showInputMessage="1" showErrorMessage="1" errorTitle="Ошибка" error="Выберите значение из списка" sqref="O22 O26 V22 V26 AC22 AC26 AJ22 AJ26 AQ22 AQ26 AX22 AX26">
      <formula1>kind_of_cons</formula1>
    </dataValidation>
    <dataValidation allowBlank="1" sqref="S25 S29:S31 Z25 Z29:Z31 AG25 AG29:AG31 AN25 AN29:AN31 AU25 AU29:AU31 BB25 BB29:BB31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Y27 AA27:AA28 Y23 AA23:AA24 AF23 AH23:AH24 AF27 AH27:AH28 AM27 AO27:AO28 AM23 AO23:AO24 AT23 AV23:AV24 AT27 AV27:AV28 BA27 BC27:BC28 BA23 BC23:BC24"/>
    <dataValidation allowBlank="1" showInputMessage="1" showErrorMessage="1" prompt="Для выбора выполните двойной щелчок левой клавиши мыши по соответствующей ячейке." sqref="S23:S24 U27:U28 S27:S28 U23:U24 AB23:AB24 Z27:Z28 Z23:Z24 AB27:AB28 AG23:AG24 AI27:AI28 AG27:AG28 AI23:AI24 AP23:AP24 AN27:AN28 AN23:AN24 AP27:AP28 AU23:AU24 AW27:AW28 AU27:AU28 AW23:AW24 BD27:BD28 BB27:BB28 BB23:BB24 BD23:BD24"/>
    <dataValidation type="decimal" allowBlank="1" showErrorMessage="1" errorTitle="Ошибка" error="Допускается ввод только действительных чисел!" sqref="O23 O27 V27 V23 AC23 AC27 AJ27 AJ23 AQ23 AQ27 AX27 AX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52</v>
      </c>
    </row>
    <row r="2" spans="1:20" ht="22.5">
      <c r="F2" s="776" t="s">
        <v>496</v>
      </c>
      <c r="G2" s="777"/>
      <c r="H2" s="778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4" t="s">
        <v>469</v>
      </c>
      <c r="G4" s="734"/>
      <c r="H4" s="734"/>
      <c r="I4" s="779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9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03.05.2023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80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80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80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80"/>
      <c r="B11" s="780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Ханты-Мансийский автономный округ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80"/>
      <c r="B12" s="780"/>
      <c r="C12" s="780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80"/>
      <c r="B13" s="780"/>
      <c r="C13" s="780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33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75">
      <c r="A14" s="780"/>
      <c r="B14" s="780"/>
      <c r="C14" s="780"/>
      <c r="D14" s="464"/>
      <c r="F14" s="458"/>
      <c r="G14" s="162" t="s">
        <v>4</v>
      </c>
      <c r="H14" s="463"/>
      <c r="I14" s="833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75">
      <c r="A15" s="780"/>
      <c r="B15" s="780"/>
      <c r="C15" s="464"/>
      <c r="D15" s="464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75">
      <c r="A16" s="780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75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75" t="s">
        <v>600</v>
      </c>
      <c r="H19" s="775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3"/>
    <col min="26" max="26" width="11.140625" style="293" customWidth="1"/>
    <col min="27" max="34" width="10.5703125" style="293"/>
    <col min="35" max="16384" width="10.5703125" style="34"/>
  </cols>
  <sheetData>
    <row r="1" spans="7:34" hidden="1">
      <c r="Q1" s="290"/>
      <c r="R1" s="290"/>
    </row>
    <row r="2" spans="7:34" hidden="1">
      <c r="U2" s="290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76" t="s">
        <v>660</v>
      </c>
      <c r="M5" s="777"/>
      <c r="N5" s="777"/>
      <c r="O5" s="777"/>
      <c r="P5" s="777"/>
      <c r="Q5" s="777"/>
      <c r="R5" s="777"/>
      <c r="S5" s="777"/>
      <c r="T5" s="777"/>
      <c r="U5" s="778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49" customFormat="1" ht="5.25" hidden="1">
      <c r="L7" s="614"/>
      <c r="M7" s="615"/>
      <c r="O7" s="824"/>
      <c r="P7" s="824"/>
      <c r="Q7" s="824"/>
      <c r="R7" s="824"/>
      <c r="S7" s="824"/>
      <c r="T7" s="824"/>
      <c r="U7" s="824"/>
      <c r="V7" s="824"/>
      <c r="W7" s="336"/>
    </row>
    <row r="8" spans="7:34" s="447" customFormat="1" ht="18.75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6"/>
      <c r="O8" s="800" t="str">
        <f>IF(datePr_ch="",IF(datePr="","",datePr),datePr_ch)</f>
        <v>28.04.2023</v>
      </c>
      <c r="P8" s="800"/>
      <c r="Q8" s="800"/>
      <c r="R8" s="800"/>
      <c r="S8" s="800"/>
      <c r="T8" s="800"/>
      <c r="U8" s="800"/>
      <c r="V8" s="800"/>
      <c r="W8" s="66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34" s="447" customFormat="1" ht="18.75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6"/>
      <c r="O9" s="800" t="str">
        <f>IF(numberPr_ch="",IF(numberPr="","",numberPr),numberPr_ch)</f>
        <v>01-02/444</v>
      </c>
      <c r="P9" s="800"/>
      <c r="Q9" s="800"/>
      <c r="R9" s="800"/>
      <c r="S9" s="800"/>
      <c r="T9" s="800"/>
      <c r="U9" s="800"/>
      <c r="V9" s="800"/>
      <c r="W9" s="66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34" s="449" customFormat="1" ht="5.25" hidden="1">
      <c r="L10" s="614"/>
      <c r="M10" s="615"/>
      <c r="O10" s="824"/>
      <c r="P10" s="824"/>
      <c r="Q10" s="824"/>
      <c r="R10" s="824"/>
      <c r="S10" s="824"/>
      <c r="T10" s="824"/>
      <c r="U10" s="824"/>
      <c r="V10" s="824"/>
      <c r="W10" s="336"/>
    </row>
    <row r="11" spans="7:34" s="250" customFormat="1" ht="15.75" hidden="1" customHeight="1">
      <c r="G11" s="249"/>
      <c r="H11" s="249"/>
      <c r="L11" s="770"/>
      <c r="M11" s="770"/>
      <c r="N11" s="210"/>
      <c r="O11" s="283"/>
      <c r="P11" s="283"/>
      <c r="Q11" s="283"/>
      <c r="R11" s="283"/>
      <c r="S11" s="283"/>
      <c r="T11" s="283"/>
      <c r="U11" s="310" t="s">
        <v>376</v>
      </c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7:34" s="250" customFormat="1">
      <c r="G12" s="249"/>
      <c r="H12" s="249"/>
      <c r="L12" s="210"/>
      <c r="M12" s="210"/>
      <c r="N12" s="210"/>
      <c r="O12" s="816"/>
      <c r="P12" s="816"/>
      <c r="Q12" s="816"/>
      <c r="R12" s="816"/>
      <c r="S12" s="816"/>
      <c r="T12" s="816"/>
      <c r="U12" s="816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7:34" ht="15" customHeight="1">
      <c r="J13" s="86"/>
      <c r="K13" s="86"/>
      <c r="L13" s="734" t="s">
        <v>469</v>
      </c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 t="s">
        <v>470</v>
      </c>
    </row>
    <row r="14" spans="7:34" ht="15" customHeight="1">
      <c r="J14" s="86"/>
      <c r="K14" s="86"/>
      <c r="L14" s="734" t="s">
        <v>95</v>
      </c>
      <c r="M14" s="734" t="s">
        <v>404</v>
      </c>
      <c r="N14" s="734"/>
      <c r="O14" s="823" t="s">
        <v>474</v>
      </c>
      <c r="P14" s="823"/>
      <c r="Q14" s="823"/>
      <c r="R14" s="823"/>
      <c r="S14" s="823"/>
      <c r="T14" s="823"/>
      <c r="U14" s="734" t="s">
        <v>338</v>
      </c>
      <c r="V14" s="830" t="s">
        <v>278</v>
      </c>
      <c r="W14" s="734"/>
    </row>
    <row r="15" spans="7:34" ht="14.25" customHeight="1">
      <c r="J15" s="86"/>
      <c r="K15" s="86"/>
      <c r="L15" s="734"/>
      <c r="M15" s="734"/>
      <c r="N15" s="734"/>
      <c r="O15" s="247" t="s">
        <v>475</v>
      </c>
      <c r="P15" s="821" t="s">
        <v>274</v>
      </c>
      <c r="Q15" s="821"/>
      <c r="R15" s="767" t="s">
        <v>476</v>
      </c>
      <c r="S15" s="767"/>
      <c r="T15" s="767"/>
      <c r="U15" s="734"/>
      <c r="V15" s="830"/>
      <c r="W15" s="734"/>
    </row>
    <row r="16" spans="7:34" ht="33.75" customHeight="1">
      <c r="J16" s="86"/>
      <c r="K16" s="86"/>
      <c r="L16" s="734"/>
      <c r="M16" s="734"/>
      <c r="N16" s="734"/>
      <c r="O16" s="419" t="s">
        <v>477</v>
      </c>
      <c r="P16" s="420" t="s">
        <v>665</v>
      </c>
      <c r="Q16" s="420" t="s">
        <v>386</v>
      </c>
      <c r="R16" s="421" t="s">
        <v>277</v>
      </c>
      <c r="S16" s="825" t="s">
        <v>276</v>
      </c>
      <c r="T16" s="825"/>
      <c r="U16" s="734"/>
      <c r="V16" s="830"/>
      <c r="W16" s="734"/>
    </row>
    <row r="17" spans="1:35" ht="12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29">
        <f ca="1">OFFSET(S17,0,-1)+1</f>
        <v>7</v>
      </c>
      <c r="T17" s="829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5">
      <c r="A18" s="820">
        <v>1</v>
      </c>
      <c r="B18" s="335"/>
      <c r="C18" s="335"/>
      <c r="D18" s="335"/>
      <c r="E18" s="336"/>
      <c r="F18" s="405"/>
      <c r="G18" s="405"/>
      <c r="H18" s="405"/>
      <c r="I18" s="338"/>
      <c r="J18" s="179"/>
      <c r="K18" s="179"/>
      <c r="L18" s="555">
        <f>mergeValue(A18)</f>
        <v>1</v>
      </c>
      <c r="M18" s="562" t="s">
        <v>23</v>
      </c>
      <c r="N18" s="568"/>
      <c r="O18" s="764"/>
      <c r="P18" s="764"/>
      <c r="Q18" s="764"/>
      <c r="R18" s="764"/>
      <c r="S18" s="764"/>
      <c r="T18" s="764"/>
      <c r="U18" s="764"/>
      <c r="V18" s="764"/>
      <c r="W18" s="582" t="s">
        <v>622</v>
      </c>
    </row>
    <row r="19" spans="1:35" ht="22.5">
      <c r="A19" s="820"/>
      <c r="B19" s="820">
        <v>1</v>
      </c>
      <c r="C19" s="335"/>
      <c r="D19" s="335"/>
      <c r="E19" s="405"/>
      <c r="F19" s="405"/>
      <c r="G19" s="405"/>
      <c r="H19" s="405"/>
      <c r="I19" s="199"/>
      <c r="J19" s="180"/>
      <c r="K19" s="34"/>
      <c r="L19" s="334" t="str">
        <f>mergeValue(A19) &amp;"."&amp; mergeValue(B19)</f>
        <v>1.1</v>
      </c>
      <c r="M19" s="158" t="s">
        <v>18</v>
      </c>
      <c r="N19" s="280"/>
      <c r="O19" s="822"/>
      <c r="P19" s="822"/>
      <c r="Q19" s="822"/>
      <c r="R19" s="822"/>
      <c r="S19" s="822"/>
      <c r="T19" s="822"/>
      <c r="U19" s="822"/>
      <c r="V19" s="822"/>
      <c r="W19" s="281" t="s">
        <v>483</v>
      </c>
    </row>
    <row r="20" spans="1:35" ht="45">
      <c r="A20" s="820"/>
      <c r="B20" s="820"/>
      <c r="C20" s="820">
        <v>1</v>
      </c>
      <c r="D20" s="335"/>
      <c r="E20" s="405"/>
      <c r="F20" s="405"/>
      <c r="G20" s="405"/>
      <c r="H20" s="405"/>
      <c r="I20" s="339"/>
      <c r="J20" s="180"/>
      <c r="K20" s="101"/>
      <c r="L20" s="334" t="str">
        <f>mergeValue(A20) &amp;"."&amp; mergeValue(B20)&amp;"."&amp; mergeValue(C20)</f>
        <v>1.1.1</v>
      </c>
      <c r="M20" s="159" t="s">
        <v>644</v>
      </c>
      <c r="N20" s="280"/>
      <c r="O20" s="822"/>
      <c r="P20" s="822"/>
      <c r="Q20" s="822"/>
      <c r="R20" s="822"/>
      <c r="S20" s="822"/>
      <c r="T20" s="822"/>
      <c r="U20" s="822"/>
      <c r="V20" s="822"/>
      <c r="W20" s="281" t="s">
        <v>649</v>
      </c>
      <c r="AA20" s="312"/>
    </row>
    <row r="21" spans="1:35" ht="33.75">
      <c r="A21" s="820"/>
      <c r="B21" s="820"/>
      <c r="C21" s="820"/>
      <c r="D21" s="820">
        <v>1</v>
      </c>
      <c r="E21" s="405"/>
      <c r="F21" s="405"/>
      <c r="G21" s="405"/>
      <c r="H21" s="405"/>
      <c r="I21" s="816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32"/>
      <c r="P21" s="832"/>
      <c r="Q21" s="832"/>
      <c r="R21" s="832"/>
      <c r="S21" s="832"/>
      <c r="T21" s="832"/>
      <c r="U21" s="832"/>
      <c r="V21" s="832"/>
      <c r="W21" s="281" t="s">
        <v>666</v>
      </c>
      <c r="AA21" s="312"/>
    </row>
    <row r="22" spans="1:35" ht="33.75">
      <c r="A22" s="820"/>
      <c r="B22" s="820"/>
      <c r="C22" s="820"/>
      <c r="D22" s="820"/>
      <c r="E22" s="820">
        <v>1</v>
      </c>
      <c r="F22" s="405"/>
      <c r="G22" s="405"/>
      <c r="H22" s="405"/>
      <c r="I22" s="816"/>
      <c r="J22" s="816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31"/>
      <c r="P22" s="831"/>
      <c r="Q22" s="831"/>
      <c r="R22" s="831"/>
      <c r="S22" s="831"/>
      <c r="T22" s="831"/>
      <c r="U22" s="831"/>
      <c r="V22" s="831"/>
      <c r="W22" s="281" t="s">
        <v>484</v>
      </c>
      <c r="Y22" s="312" t="str">
        <f>strCheckUnique(Z22:Z25)</f>
        <v/>
      </c>
      <c r="AA22" s="312"/>
    </row>
    <row r="23" spans="1:35" ht="66" customHeight="1">
      <c r="A23" s="820"/>
      <c r="B23" s="820"/>
      <c r="C23" s="820"/>
      <c r="D23" s="820"/>
      <c r="E23" s="820"/>
      <c r="F23" s="335">
        <v>1</v>
      </c>
      <c r="G23" s="335"/>
      <c r="H23" s="335"/>
      <c r="I23" s="816"/>
      <c r="J23" s="816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3"/>
      <c r="N23" s="813"/>
      <c r="O23" s="191"/>
      <c r="P23" s="191"/>
      <c r="Q23" s="191"/>
      <c r="R23" s="814"/>
      <c r="S23" s="812" t="s">
        <v>87</v>
      </c>
      <c r="T23" s="814"/>
      <c r="U23" s="812" t="s">
        <v>88</v>
      </c>
      <c r="V23" s="277"/>
      <c r="W23" s="826" t="s">
        <v>623</v>
      </c>
      <c r="X23" s="293" t="str">
        <f>strCheckDate(O24:V24)</f>
        <v/>
      </c>
      <c r="Z23" s="312" t="str">
        <f>IF(M23="","",M23 )</f>
        <v/>
      </c>
      <c r="AA23" s="312"/>
      <c r="AB23" s="312"/>
      <c r="AC23" s="312"/>
    </row>
    <row r="24" spans="1:35" ht="14.25" hidden="1" customHeight="1">
      <c r="A24" s="820"/>
      <c r="B24" s="820"/>
      <c r="C24" s="820"/>
      <c r="D24" s="820"/>
      <c r="E24" s="820"/>
      <c r="F24" s="335"/>
      <c r="G24" s="335"/>
      <c r="H24" s="335"/>
      <c r="I24" s="816"/>
      <c r="J24" s="816"/>
      <c r="K24" s="339"/>
      <c r="L24" s="170"/>
      <c r="M24" s="204"/>
      <c r="N24" s="813"/>
      <c r="O24" s="294"/>
      <c r="P24" s="291"/>
      <c r="Q24" s="292" t="str">
        <f>R23 &amp; "-" &amp; T23</f>
        <v>-</v>
      </c>
      <c r="R24" s="814"/>
      <c r="S24" s="812"/>
      <c r="T24" s="815"/>
      <c r="U24" s="812"/>
      <c r="V24" s="277"/>
      <c r="W24" s="827"/>
      <c r="AA24" s="312"/>
    </row>
    <row r="25" spans="1:35" customFormat="1" ht="15" customHeight="1">
      <c r="A25" s="820"/>
      <c r="B25" s="820"/>
      <c r="C25" s="820"/>
      <c r="D25" s="820"/>
      <c r="E25" s="820"/>
      <c r="F25" s="335"/>
      <c r="G25" s="335"/>
      <c r="H25" s="335"/>
      <c r="I25" s="816"/>
      <c r="J25" s="816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85"/>
      <c r="W25" s="828"/>
      <c r="X25" s="302"/>
      <c r="Y25" s="302"/>
      <c r="Z25" s="302"/>
      <c r="AA25" s="312"/>
      <c r="AB25" s="302"/>
      <c r="AC25" s="293"/>
      <c r="AD25" s="293"/>
      <c r="AE25" s="293"/>
      <c r="AF25" s="293"/>
      <c r="AG25" s="293"/>
      <c r="AH25" s="293"/>
      <c r="AI25" s="34"/>
    </row>
    <row r="26" spans="1:35" customFormat="1" ht="15" customHeight="1">
      <c r="A26" s="820"/>
      <c r="B26" s="820"/>
      <c r="C26" s="820"/>
      <c r="D26" s="820"/>
      <c r="E26" s="335"/>
      <c r="F26" s="405"/>
      <c r="G26" s="405"/>
      <c r="H26" s="405"/>
      <c r="I26" s="816"/>
      <c r="J26" s="85"/>
      <c r="K26" s="200"/>
      <c r="L26" s="111"/>
      <c r="M26" s="163" t="s">
        <v>13</v>
      </c>
      <c r="N26" s="196"/>
      <c r="O26" s="156"/>
      <c r="P26" s="156"/>
      <c r="Q26" s="156"/>
      <c r="R26" s="257"/>
      <c r="S26" s="197"/>
      <c r="T26" s="197"/>
      <c r="U26" s="196"/>
      <c r="V26" s="197"/>
      <c r="W26" s="185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</row>
    <row r="27" spans="1:35" customFormat="1" ht="15" customHeight="1">
      <c r="A27" s="820"/>
      <c r="B27" s="820"/>
      <c r="C27" s="820"/>
      <c r="D27" s="335"/>
      <c r="E27" s="340"/>
      <c r="F27" s="405"/>
      <c r="G27" s="405"/>
      <c r="H27" s="405"/>
      <c r="I27" s="200"/>
      <c r="J27" s="85"/>
      <c r="K27" s="179"/>
      <c r="L27" s="111"/>
      <c r="M27" s="162" t="s">
        <v>407</v>
      </c>
      <c r="N27" s="196"/>
      <c r="O27" s="156"/>
      <c r="P27" s="156"/>
      <c r="Q27" s="156"/>
      <c r="R27" s="257"/>
      <c r="S27" s="197"/>
      <c r="T27" s="197"/>
      <c r="U27" s="196"/>
      <c r="V27" s="197"/>
      <c r="W27" s="185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</row>
    <row r="28" spans="1:35" customFormat="1" ht="15" customHeight="1">
      <c r="A28" s="820"/>
      <c r="B28" s="820"/>
      <c r="C28" s="335"/>
      <c r="D28" s="335"/>
      <c r="E28" s="340"/>
      <c r="F28" s="405"/>
      <c r="G28" s="405"/>
      <c r="H28" s="405"/>
      <c r="I28" s="200"/>
      <c r="J28" s="85"/>
      <c r="K28" s="179"/>
      <c r="L28" s="111"/>
      <c r="M28" s="161" t="s">
        <v>675</v>
      </c>
      <c r="N28" s="197"/>
      <c r="O28" s="161"/>
      <c r="P28" s="161"/>
      <c r="Q28" s="161"/>
      <c r="R28" s="257"/>
      <c r="S28" s="197"/>
      <c r="T28" s="197"/>
      <c r="U28" s="196"/>
      <c r="V28" s="197"/>
      <c r="W28" s="185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</row>
    <row r="29" spans="1:35" customFormat="1" ht="15" customHeight="1">
      <c r="A29" s="820"/>
      <c r="B29" s="335"/>
      <c r="C29" s="340"/>
      <c r="D29" s="340"/>
      <c r="E29" s="340"/>
      <c r="F29" s="405"/>
      <c r="G29" s="405"/>
      <c r="H29" s="405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57"/>
      <c r="S29" s="197"/>
      <c r="T29" s="197"/>
      <c r="U29" s="196"/>
      <c r="V29" s="197"/>
      <c r="W29" s="185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</row>
    <row r="30" spans="1:35" customFormat="1" ht="15" customHeight="1">
      <c r="A30" s="335"/>
      <c r="B30" s="341"/>
      <c r="C30" s="341"/>
      <c r="D30" s="341"/>
      <c r="E30" s="342"/>
      <c r="F30" s="341"/>
      <c r="G30" s="405"/>
      <c r="H30" s="405"/>
      <c r="I30" s="199"/>
      <c r="J30" s="85"/>
      <c r="K30" s="339"/>
      <c r="L30" s="111"/>
      <c r="M30" s="209" t="s">
        <v>311</v>
      </c>
      <c r="N30" s="197"/>
      <c r="O30" s="161"/>
      <c r="P30" s="161"/>
      <c r="Q30" s="161"/>
      <c r="R30" s="257"/>
      <c r="S30" s="197"/>
      <c r="T30" s="197"/>
      <c r="U30" s="196"/>
      <c r="V30" s="197"/>
      <c r="W30" s="185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</row>
    <row r="31" spans="1:35" ht="3" customHeight="1"/>
    <row r="32" spans="1:35" ht="48.95" customHeight="1">
      <c r="L32" s="613">
        <v>1</v>
      </c>
      <c r="M32" s="775" t="s">
        <v>691</v>
      </c>
      <c r="N32" s="775"/>
      <c r="O32" s="775"/>
      <c r="P32" s="775"/>
      <c r="Q32" s="775"/>
      <c r="R32" s="775"/>
      <c r="S32" s="775"/>
      <c r="T32" s="775"/>
      <c r="U32" s="775"/>
      <c r="V32" s="775"/>
    </row>
  </sheetData>
  <sheetProtection password="FA9C" sheet="1" objects="1" scenarios="1" formatColumns="0" formatRows="0"/>
  <dataConsolidate leftLabels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211</v>
      </c>
    </row>
    <row r="2" spans="1:20" ht="22.5">
      <c r="F2" s="776" t="s">
        <v>496</v>
      </c>
      <c r="G2" s="777"/>
      <c r="H2" s="778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4" t="s">
        <v>469</v>
      </c>
      <c r="G4" s="734"/>
      <c r="H4" s="734"/>
      <c r="I4" s="779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9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03.05.2023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80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80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80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80"/>
      <c r="B11" s="780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Ханты-Мансийский автономный округ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80"/>
      <c r="B12" s="780"/>
      <c r="C12" s="780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80"/>
      <c r="B13" s="780"/>
      <c r="C13" s="780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33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75">
      <c r="A14" s="780"/>
      <c r="B14" s="780"/>
      <c r="C14" s="780"/>
      <c r="D14" s="464"/>
      <c r="F14" s="458"/>
      <c r="G14" s="162" t="s">
        <v>4</v>
      </c>
      <c r="H14" s="463"/>
      <c r="I14" s="833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75">
      <c r="A15" s="780"/>
      <c r="B15" s="780"/>
      <c r="C15" s="464"/>
      <c r="D15" s="464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75">
      <c r="A16" s="780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75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75" t="s">
        <v>600</v>
      </c>
      <c r="H19" s="775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3"/>
    <col min="42" max="42" width="13.42578125" style="293" customWidth="1"/>
    <col min="43" max="50" width="10.5703125" style="293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83" t="s">
        <v>667</v>
      </c>
      <c r="M5" s="783"/>
      <c r="N5" s="783"/>
      <c r="O5" s="783"/>
      <c r="P5" s="783"/>
      <c r="Q5" s="783"/>
      <c r="R5" s="783"/>
      <c r="S5" s="783"/>
      <c r="T5" s="783"/>
      <c r="U5" s="783"/>
      <c r="V5" s="577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278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49" customFormat="1" ht="5.25" hidden="1">
      <c r="L7" s="614"/>
      <c r="M7" s="615"/>
      <c r="N7" s="824"/>
      <c r="O7" s="824"/>
      <c r="P7" s="824"/>
      <c r="Q7" s="824"/>
      <c r="R7" s="824"/>
      <c r="S7" s="824"/>
      <c r="T7" s="824"/>
      <c r="U7" s="824"/>
      <c r="V7" s="336"/>
      <c r="W7" s="336"/>
    </row>
    <row r="8" spans="7:50" s="447" customFormat="1" ht="18.75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800" t="str">
        <f>IF(datePr_ch="",IF(datePr="","",datePr),datePr_ch)</f>
        <v>28.04.2023</v>
      </c>
      <c r="O8" s="800"/>
      <c r="P8" s="800"/>
      <c r="Q8" s="800"/>
      <c r="R8" s="800"/>
      <c r="S8" s="800"/>
      <c r="T8" s="800"/>
      <c r="U8" s="800"/>
      <c r="V8" s="669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50" s="447" customFormat="1" ht="18.75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800" t="str">
        <f>IF(numberPr_ch="",IF(numberPr="","",numberPr),numberPr_ch)</f>
        <v>01-02/444</v>
      </c>
      <c r="O9" s="800"/>
      <c r="P9" s="800"/>
      <c r="Q9" s="800"/>
      <c r="R9" s="800"/>
      <c r="S9" s="800"/>
      <c r="T9" s="800"/>
      <c r="U9" s="800"/>
      <c r="V9" s="669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50" s="449" customFormat="1" ht="5.25" hidden="1">
      <c r="L10" s="614"/>
      <c r="M10" s="615"/>
      <c r="N10" s="824"/>
      <c r="O10" s="824"/>
      <c r="P10" s="824"/>
      <c r="Q10" s="824"/>
      <c r="R10" s="824"/>
      <c r="S10" s="824"/>
      <c r="T10" s="824"/>
      <c r="U10" s="824"/>
      <c r="V10" s="336"/>
      <c r="W10" s="336"/>
    </row>
    <row r="11" spans="7:50" s="314" customFormat="1" ht="9.75" hidden="1" customHeight="1">
      <c r="L11" s="849"/>
      <c r="M11" s="849"/>
      <c r="N11" s="333"/>
      <c r="O11" s="333"/>
      <c r="P11" s="333"/>
      <c r="Q11" s="333"/>
      <c r="R11" s="333"/>
      <c r="S11" s="850"/>
      <c r="T11" s="850"/>
      <c r="U11" s="850"/>
      <c r="V11" s="850"/>
      <c r="W11" s="850"/>
      <c r="X11" s="850"/>
      <c r="Y11" s="311"/>
      <c r="AD11" s="314" t="s">
        <v>412</v>
      </c>
      <c r="AE11" s="314" t="s">
        <v>413</v>
      </c>
      <c r="AF11" s="314" t="s">
        <v>412</v>
      </c>
      <c r="AG11" s="314" t="s">
        <v>413</v>
      </c>
    </row>
    <row r="12" spans="7:50" s="250" customFormat="1" ht="11.25" hidden="1">
      <c r="G12" s="249"/>
      <c r="H12" s="249"/>
      <c r="L12" s="770"/>
      <c r="M12" s="770"/>
      <c r="N12" s="210"/>
      <c r="O12" s="210"/>
      <c r="P12" s="210"/>
      <c r="Q12" s="210"/>
      <c r="R12" s="210"/>
      <c r="S12" s="851"/>
      <c r="T12" s="851"/>
      <c r="U12" s="851"/>
      <c r="V12" s="851"/>
      <c r="W12" s="851"/>
      <c r="X12" s="851"/>
      <c r="Y12" s="119"/>
      <c r="AK12" s="310" t="s">
        <v>376</v>
      </c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52"/>
      <c r="T13" s="852"/>
      <c r="U13" s="852"/>
      <c r="V13" s="852"/>
      <c r="W13" s="852"/>
      <c r="X13" s="852"/>
      <c r="Y13" s="410"/>
      <c r="AD13" s="852"/>
      <c r="AE13" s="852"/>
      <c r="AF13" s="852"/>
      <c r="AG13" s="852"/>
      <c r="AH13" s="852"/>
      <c r="AI13" s="852"/>
      <c r="AJ13" s="852"/>
      <c r="AK13" s="852"/>
    </row>
    <row r="14" spans="7:50">
      <c r="J14" s="86"/>
      <c r="K14" s="86"/>
      <c r="L14" s="781" t="s">
        <v>469</v>
      </c>
      <c r="M14" s="781"/>
      <c r="N14" s="781"/>
      <c r="O14" s="781"/>
      <c r="P14" s="781"/>
      <c r="Q14" s="781"/>
      <c r="R14" s="781"/>
      <c r="S14" s="781"/>
      <c r="T14" s="781"/>
      <c r="U14" s="781"/>
      <c r="V14" s="781"/>
      <c r="W14" s="781"/>
      <c r="X14" s="781"/>
      <c r="Y14" s="781"/>
      <c r="Z14" s="781"/>
      <c r="AA14" s="781"/>
      <c r="AB14" s="781"/>
      <c r="AC14" s="781"/>
      <c r="AD14" s="781"/>
      <c r="AE14" s="781"/>
      <c r="AF14" s="781"/>
      <c r="AG14" s="781"/>
      <c r="AH14" s="781"/>
      <c r="AI14" s="781"/>
      <c r="AJ14" s="781"/>
      <c r="AK14" s="781"/>
      <c r="AL14" s="781"/>
      <c r="AM14" s="734" t="s">
        <v>470</v>
      </c>
    </row>
    <row r="15" spans="7:50" ht="14.25" customHeight="1">
      <c r="J15" s="86"/>
      <c r="K15" s="86"/>
      <c r="L15" s="781" t="s">
        <v>95</v>
      </c>
      <c r="M15" s="781" t="s">
        <v>485</v>
      </c>
      <c r="N15" s="781" t="s">
        <v>668</v>
      </c>
      <c r="O15" s="781"/>
      <c r="P15" s="781"/>
      <c r="Q15" s="781"/>
      <c r="R15" s="853" t="s">
        <v>669</v>
      </c>
      <c r="S15" s="853"/>
      <c r="T15" s="853"/>
      <c r="U15" s="853"/>
      <c r="V15" s="853" t="s">
        <v>670</v>
      </c>
      <c r="W15" s="853"/>
      <c r="X15" s="853"/>
      <c r="Y15" s="853"/>
      <c r="Z15" s="853" t="s">
        <v>389</v>
      </c>
      <c r="AA15" s="853"/>
      <c r="AB15" s="853"/>
      <c r="AC15" s="853"/>
      <c r="AD15" s="853" t="s">
        <v>474</v>
      </c>
      <c r="AE15" s="853"/>
      <c r="AF15" s="853"/>
      <c r="AG15" s="853"/>
      <c r="AH15" s="853"/>
      <c r="AI15" s="853"/>
      <c r="AJ15" s="853"/>
      <c r="AK15" s="781" t="s">
        <v>338</v>
      </c>
      <c r="AL15" s="830" t="s">
        <v>278</v>
      </c>
      <c r="AM15" s="734"/>
    </row>
    <row r="16" spans="7:50" ht="26.25" customHeight="1">
      <c r="J16" s="86"/>
      <c r="K16" s="86"/>
      <c r="L16" s="781"/>
      <c r="M16" s="781"/>
      <c r="N16" s="781"/>
      <c r="O16" s="781"/>
      <c r="P16" s="781"/>
      <c r="Q16" s="781"/>
      <c r="R16" s="853"/>
      <c r="S16" s="853"/>
      <c r="T16" s="853"/>
      <c r="U16" s="853"/>
      <c r="V16" s="853"/>
      <c r="W16" s="853"/>
      <c r="X16" s="853"/>
      <c r="Y16" s="853"/>
      <c r="Z16" s="853"/>
      <c r="AA16" s="853"/>
      <c r="AB16" s="853"/>
      <c r="AC16" s="853"/>
      <c r="AD16" s="853" t="s">
        <v>671</v>
      </c>
      <c r="AE16" s="853"/>
      <c r="AF16" s="734" t="s">
        <v>672</v>
      </c>
      <c r="AG16" s="734"/>
      <c r="AH16" s="855" t="s">
        <v>476</v>
      </c>
      <c r="AI16" s="855"/>
      <c r="AJ16" s="855"/>
      <c r="AK16" s="781"/>
      <c r="AL16" s="830"/>
      <c r="AM16" s="734"/>
    </row>
    <row r="17" spans="1:53" ht="14.25" customHeight="1">
      <c r="J17" s="86"/>
      <c r="K17" s="86"/>
      <c r="L17" s="781"/>
      <c r="M17" s="781"/>
      <c r="N17" s="781"/>
      <c r="O17" s="781"/>
      <c r="P17" s="781"/>
      <c r="Q17" s="781"/>
      <c r="R17" s="853"/>
      <c r="S17" s="853"/>
      <c r="T17" s="853"/>
      <c r="U17" s="853"/>
      <c r="V17" s="853"/>
      <c r="W17" s="853"/>
      <c r="X17" s="853"/>
      <c r="Y17" s="853"/>
      <c r="Z17" s="853"/>
      <c r="AA17" s="853"/>
      <c r="AB17" s="853"/>
      <c r="AC17" s="853"/>
      <c r="AD17" s="406" t="s">
        <v>342</v>
      </c>
      <c r="AE17" s="406" t="s">
        <v>341</v>
      </c>
      <c r="AF17" s="406" t="s">
        <v>342</v>
      </c>
      <c r="AG17" s="406" t="s">
        <v>341</v>
      </c>
      <c r="AH17" s="105" t="s">
        <v>387</v>
      </c>
      <c r="AI17" s="854" t="s">
        <v>388</v>
      </c>
      <c r="AJ17" s="854"/>
      <c r="AK17" s="781"/>
      <c r="AL17" s="830"/>
      <c r="AM17" s="734"/>
    </row>
    <row r="18" spans="1:53" ht="12" customHeight="1">
      <c r="J18" s="86"/>
      <c r="K18" s="244">
        <v>1</v>
      </c>
      <c r="L18" s="563" t="s">
        <v>96</v>
      </c>
      <c r="M18" s="563" t="s">
        <v>52</v>
      </c>
      <c r="N18" s="829">
        <f ca="1">OFFSET(N18,0,-1)+1</f>
        <v>3</v>
      </c>
      <c r="O18" s="829"/>
      <c r="P18" s="829"/>
      <c r="Q18" s="829"/>
      <c r="R18" s="829">
        <f ca="1">OFFSET(R18,0,-4)+1</f>
        <v>4</v>
      </c>
      <c r="S18" s="829"/>
      <c r="T18" s="829"/>
      <c r="U18" s="829"/>
      <c r="V18" s="829">
        <f ca="1">OFFSET(V18,0,-4)+1</f>
        <v>5</v>
      </c>
      <c r="W18" s="829"/>
      <c r="X18" s="829"/>
      <c r="Y18" s="829"/>
      <c r="Z18" s="565"/>
      <c r="AA18" s="565"/>
      <c r="AB18" s="565">
        <f ca="1">OFFSET(V18,0,0)+1</f>
        <v>6</v>
      </c>
      <c r="AC18" s="566">
        <f ca="1">AB18</f>
        <v>6</v>
      </c>
      <c r="AD18" s="564">
        <f ca="1">OFFSET(AD18,0,-1)+1</f>
        <v>7</v>
      </c>
      <c r="AE18" s="564">
        <f t="shared" ref="AE18:AJ18" ca="1" si="0">OFFSET(AE18,0,-1)+1</f>
        <v>8</v>
      </c>
      <c r="AF18" s="564">
        <f t="shared" ca="1" si="0"/>
        <v>9</v>
      </c>
      <c r="AG18" s="564">
        <f t="shared" ca="1" si="0"/>
        <v>10</v>
      </c>
      <c r="AH18" s="564">
        <f t="shared" ca="1" si="0"/>
        <v>11</v>
      </c>
      <c r="AI18" s="564">
        <f t="shared" ca="1" si="0"/>
        <v>12</v>
      </c>
      <c r="AJ18" s="564">
        <f t="shared" ca="1" si="0"/>
        <v>13</v>
      </c>
      <c r="AK18" s="564">
        <f ca="1">OFFSET(AK18,0,-1)+1</f>
        <v>14</v>
      </c>
      <c r="AL18" s="567"/>
      <c r="AM18" s="564">
        <v>15</v>
      </c>
    </row>
    <row r="19" spans="1:53" ht="22.5">
      <c r="A19" s="842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555">
        <f>mergeValue(A19)</f>
        <v>1</v>
      </c>
      <c r="M19" s="562" t="s">
        <v>23</v>
      </c>
      <c r="N19" s="844"/>
      <c r="O19" s="844"/>
      <c r="P19" s="844"/>
      <c r="Q19" s="844"/>
      <c r="R19" s="844"/>
      <c r="S19" s="844"/>
      <c r="T19" s="844"/>
      <c r="U19" s="844"/>
      <c r="V19" s="844"/>
      <c r="W19" s="844"/>
      <c r="X19" s="844"/>
      <c r="Y19" s="844"/>
      <c r="Z19" s="844"/>
      <c r="AA19" s="844"/>
      <c r="AB19" s="844"/>
      <c r="AC19" s="844"/>
      <c r="AD19" s="844"/>
      <c r="AE19" s="844"/>
      <c r="AF19" s="844"/>
      <c r="AG19" s="844"/>
      <c r="AH19" s="844"/>
      <c r="AI19" s="844"/>
      <c r="AJ19" s="844"/>
      <c r="AK19" s="844"/>
      <c r="AL19" s="844"/>
      <c r="AM19" s="600" t="s">
        <v>622</v>
      </c>
    </row>
    <row r="20" spans="1:53" ht="22.5">
      <c r="A20" s="842"/>
      <c r="B20" s="842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 t="s">
        <v>18</v>
      </c>
      <c r="N20" s="843"/>
      <c r="O20" s="843"/>
      <c r="P20" s="843"/>
      <c r="Q20" s="843"/>
      <c r="R20" s="843"/>
      <c r="S20" s="843"/>
      <c r="T20" s="843"/>
      <c r="U20" s="843"/>
      <c r="V20" s="843"/>
      <c r="W20" s="843"/>
      <c r="X20" s="843"/>
      <c r="Y20" s="843"/>
      <c r="Z20" s="843"/>
      <c r="AA20" s="843"/>
      <c r="AB20" s="843"/>
      <c r="AC20" s="843"/>
      <c r="AD20" s="843"/>
      <c r="AE20" s="843"/>
      <c r="AF20" s="843"/>
      <c r="AG20" s="843"/>
      <c r="AH20" s="843"/>
      <c r="AI20" s="843"/>
      <c r="AJ20" s="843"/>
      <c r="AK20" s="843"/>
      <c r="AL20" s="843"/>
      <c r="AM20" s="599" t="s">
        <v>483</v>
      </c>
    </row>
    <row r="21" spans="1:53" ht="45">
      <c r="A21" s="842"/>
      <c r="B21" s="842"/>
      <c r="C21" s="842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 t="s">
        <v>644</v>
      </c>
      <c r="N21" s="843"/>
      <c r="O21" s="843"/>
      <c r="P21" s="843"/>
      <c r="Q21" s="843"/>
      <c r="R21" s="843"/>
      <c r="S21" s="843"/>
      <c r="T21" s="843"/>
      <c r="U21" s="843"/>
      <c r="V21" s="843"/>
      <c r="W21" s="843"/>
      <c r="X21" s="843"/>
      <c r="Y21" s="843"/>
      <c r="Z21" s="843"/>
      <c r="AA21" s="843"/>
      <c r="AB21" s="843"/>
      <c r="AC21" s="843"/>
      <c r="AD21" s="843"/>
      <c r="AE21" s="843"/>
      <c r="AF21" s="843"/>
      <c r="AG21" s="843"/>
      <c r="AH21" s="843"/>
      <c r="AI21" s="843"/>
      <c r="AJ21" s="843"/>
      <c r="AK21" s="843"/>
      <c r="AL21" s="843"/>
      <c r="AM21" s="599" t="s">
        <v>673</v>
      </c>
    </row>
    <row r="22" spans="1:53" ht="20.100000000000001" customHeight="1">
      <c r="A22" s="842"/>
      <c r="B22" s="842"/>
      <c r="C22" s="842"/>
      <c r="D22" s="842">
        <v>1</v>
      </c>
      <c r="E22" s="293"/>
      <c r="F22" s="343"/>
      <c r="G22" s="344"/>
      <c r="H22" s="344"/>
      <c r="I22" s="845"/>
      <c r="J22" s="846"/>
      <c r="K22" s="816"/>
      <c r="L22" s="847" t="str">
        <f>mergeValue(A22) &amp;"."&amp; mergeValue(B22)&amp;"."&amp; mergeValue(C22)&amp;"."&amp; mergeValue(D22)</f>
        <v>1.1.1.1</v>
      </c>
      <c r="M22" s="848"/>
      <c r="N22" s="812" t="s">
        <v>87</v>
      </c>
      <c r="O22" s="834"/>
      <c r="P22" s="837" t="s">
        <v>96</v>
      </c>
      <c r="Q22" s="838"/>
      <c r="R22" s="812" t="s">
        <v>88</v>
      </c>
      <c r="S22" s="834"/>
      <c r="T22" s="835">
        <v>1</v>
      </c>
      <c r="U22" s="839"/>
      <c r="V22" s="812" t="s">
        <v>88</v>
      </c>
      <c r="W22" s="834"/>
      <c r="X22" s="835">
        <v>1</v>
      </c>
      <c r="Y22" s="836"/>
      <c r="Z22" s="812" t="s">
        <v>88</v>
      </c>
      <c r="AA22" s="190"/>
      <c r="AB22" s="112">
        <v>1</v>
      </c>
      <c r="AC22" s="413"/>
      <c r="AD22" s="658"/>
      <c r="AE22" s="658"/>
      <c r="AF22" s="658"/>
      <c r="AG22" s="658"/>
      <c r="AH22" s="660"/>
      <c r="AI22" s="556" t="s">
        <v>87</v>
      </c>
      <c r="AJ22" s="660"/>
      <c r="AK22" s="573" t="s">
        <v>88</v>
      </c>
      <c r="AL22" s="277"/>
      <c r="AM22" s="833" t="s">
        <v>674</v>
      </c>
      <c r="AN22" s="293" t="str">
        <f>strCheckDateOnDP(V22:AL22,List06_9_DP)</f>
        <v/>
      </c>
      <c r="AO22" s="312" t="str">
        <f>IF(AND(COUNTIF(AP18:AP26,AP22)&gt;1,AP22&lt;&gt;""),"ErrUnique:HasDoubleConn","")</f>
        <v/>
      </c>
      <c r="AP22" s="312"/>
      <c r="AQ22" s="312"/>
      <c r="AR22" s="312"/>
      <c r="AS22" s="312"/>
      <c r="AT22" s="312"/>
    </row>
    <row r="23" spans="1:53" ht="20.100000000000001" customHeight="1">
      <c r="A23" s="842"/>
      <c r="B23" s="842"/>
      <c r="C23" s="842"/>
      <c r="D23" s="842"/>
      <c r="E23" s="293"/>
      <c r="F23" s="343"/>
      <c r="G23" s="344"/>
      <c r="H23" s="344"/>
      <c r="I23" s="845"/>
      <c r="J23" s="846"/>
      <c r="K23" s="816"/>
      <c r="L23" s="847"/>
      <c r="M23" s="848"/>
      <c r="N23" s="812"/>
      <c r="O23" s="834"/>
      <c r="P23" s="837"/>
      <c r="Q23" s="838"/>
      <c r="R23" s="812"/>
      <c r="S23" s="834"/>
      <c r="T23" s="835"/>
      <c r="U23" s="840"/>
      <c r="V23" s="812"/>
      <c r="W23" s="834"/>
      <c r="X23" s="835"/>
      <c r="Y23" s="836"/>
      <c r="Z23" s="812"/>
      <c r="AA23" s="426"/>
      <c r="AB23" s="209"/>
      <c r="AC23" s="209"/>
      <c r="AD23" s="256"/>
      <c r="AE23" s="256"/>
      <c r="AF23" s="256"/>
      <c r="AG23" s="295" t="str">
        <f>AH22 &amp; "-" &amp; AJ22</f>
        <v>-</v>
      </c>
      <c r="AH23" s="295"/>
      <c r="AI23" s="295"/>
      <c r="AJ23" s="295"/>
      <c r="AK23" s="295" t="s">
        <v>88</v>
      </c>
      <c r="AL23" s="429"/>
      <c r="AM23" s="833"/>
      <c r="AO23" s="312"/>
      <c r="AP23" s="312"/>
      <c r="AQ23" s="312"/>
      <c r="AR23" s="312"/>
      <c r="AS23" s="312"/>
      <c r="AT23" s="312"/>
    </row>
    <row r="24" spans="1:53" ht="20.100000000000001" customHeight="1">
      <c r="A24" s="842"/>
      <c r="B24" s="842"/>
      <c r="C24" s="842"/>
      <c r="D24" s="842"/>
      <c r="E24" s="293"/>
      <c r="F24" s="343"/>
      <c r="G24" s="344"/>
      <c r="H24" s="344"/>
      <c r="I24" s="845"/>
      <c r="J24" s="846"/>
      <c r="K24" s="816"/>
      <c r="L24" s="847"/>
      <c r="M24" s="848"/>
      <c r="N24" s="812"/>
      <c r="O24" s="834"/>
      <c r="P24" s="837"/>
      <c r="Q24" s="838"/>
      <c r="R24" s="812"/>
      <c r="S24" s="834"/>
      <c r="T24" s="835"/>
      <c r="U24" s="841"/>
      <c r="V24" s="812"/>
      <c r="W24" s="428"/>
      <c r="X24" s="176"/>
      <c r="Y24" s="209"/>
      <c r="Z24" s="255"/>
      <c r="AA24" s="255"/>
      <c r="AB24" s="255"/>
      <c r="AC24" s="255"/>
      <c r="AD24" s="256"/>
      <c r="AE24" s="256"/>
      <c r="AF24" s="256"/>
      <c r="AG24" s="256"/>
      <c r="AH24" s="257"/>
      <c r="AI24" s="197"/>
      <c r="AJ24" s="197"/>
      <c r="AK24" s="257"/>
      <c r="AL24" s="185"/>
      <c r="AM24" s="833"/>
      <c r="AO24" s="312"/>
      <c r="AP24" s="312"/>
      <c r="AQ24" s="312"/>
      <c r="AR24" s="312"/>
      <c r="AS24" s="312"/>
      <c r="AT24" s="312"/>
    </row>
    <row r="25" spans="1:53" ht="20.100000000000001" customHeight="1">
      <c r="A25" s="842"/>
      <c r="B25" s="842"/>
      <c r="C25" s="842"/>
      <c r="D25" s="842"/>
      <c r="E25" s="293"/>
      <c r="F25" s="343"/>
      <c r="G25" s="344"/>
      <c r="H25" s="344"/>
      <c r="I25" s="845"/>
      <c r="J25" s="846"/>
      <c r="K25" s="816"/>
      <c r="L25" s="847"/>
      <c r="M25" s="848"/>
      <c r="N25" s="812"/>
      <c r="O25" s="834"/>
      <c r="P25" s="837"/>
      <c r="Q25" s="838"/>
      <c r="R25" s="812"/>
      <c r="S25" s="258"/>
      <c r="T25" s="260"/>
      <c r="U25" s="259"/>
      <c r="V25" s="255"/>
      <c r="W25" s="255"/>
      <c r="X25" s="255"/>
      <c r="Y25" s="255"/>
      <c r="Z25" s="255"/>
      <c r="AA25" s="255"/>
      <c r="AB25" s="255"/>
      <c r="AC25" s="255"/>
      <c r="AD25" s="256"/>
      <c r="AE25" s="256"/>
      <c r="AF25" s="256"/>
      <c r="AG25" s="256"/>
      <c r="AH25" s="257"/>
      <c r="AI25" s="197"/>
      <c r="AJ25" s="197"/>
      <c r="AK25" s="257"/>
      <c r="AL25" s="185"/>
      <c r="AM25" s="833"/>
      <c r="AO25" s="312"/>
      <c r="AP25" s="312"/>
      <c r="AQ25" s="312"/>
      <c r="AR25" s="312"/>
      <c r="AS25" s="312"/>
      <c r="AT25" s="312"/>
    </row>
    <row r="26" spans="1:53" customFormat="1" ht="20.100000000000001" customHeight="1">
      <c r="A26" s="842"/>
      <c r="B26" s="842"/>
      <c r="C26" s="842"/>
      <c r="D26" s="842"/>
      <c r="E26" s="345"/>
      <c r="F26" s="346"/>
      <c r="G26" s="345"/>
      <c r="H26" s="345"/>
      <c r="I26" s="845"/>
      <c r="J26" s="846"/>
      <c r="K26" s="816"/>
      <c r="L26" s="847"/>
      <c r="M26" s="848"/>
      <c r="N26" s="812"/>
      <c r="O26" s="427"/>
      <c r="P26" s="163"/>
      <c r="Q26" s="209" t="s">
        <v>390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1"/>
      <c r="AM26" s="833"/>
      <c r="AN26" s="302"/>
      <c r="AO26" s="302"/>
      <c r="AP26" s="313"/>
      <c r="AQ26" s="313"/>
      <c r="AR26" s="313"/>
      <c r="AS26" s="313"/>
      <c r="AT26" s="313"/>
      <c r="AU26" s="302"/>
      <c r="AV26" s="302"/>
      <c r="AW26" s="302"/>
      <c r="AX26" s="302"/>
    </row>
    <row r="27" spans="1:53" customFormat="1" ht="15" customHeight="1">
      <c r="A27" s="842"/>
      <c r="B27" s="842"/>
      <c r="C27" s="842"/>
      <c r="D27" s="345"/>
      <c r="E27" s="345"/>
      <c r="F27" s="343"/>
      <c r="G27" s="345"/>
      <c r="H27" s="345"/>
      <c r="I27" s="179"/>
      <c r="J27" s="85"/>
      <c r="K27" s="179"/>
      <c r="L27" s="323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33"/>
      <c r="AN27" s="302"/>
      <c r="AO27" s="302"/>
      <c r="AP27" s="313"/>
      <c r="AQ27" s="313"/>
      <c r="AR27" s="313"/>
      <c r="AS27" s="313"/>
      <c r="AT27" s="313"/>
      <c r="AU27" s="302"/>
      <c r="AV27" s="302"/>
      <c r="AW27" s="302"/>
      <c r="AX27" s="302"/>
    </row>
    <row r="28" spans="1:53" customFormat="1" ht="15" customHeight="1">
      <c r="A28" s="842"/>
      <c r="B28" s="842"/>
      <c r="C28" s="345"/>
      <c r="D28" s="345"/>
      <c r="E28" s="345"/>
      <c r="F28" s="343"/>
      <c r="G28" s="345"/>
      <c r="H28" s="345"/>
      <c r="I28" s="179"/>
      <c r="J28" s="85"/>
      <c r="K28" s="179"/>
      <c r="L28" s="111"/>
      <c r="M28" s="161" t="s">
        <v>675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57"/>
      <c r="AI28" s="197"/>
      <c r="AJ28" s="196"/>
      <c r="AK28" s="161"/>
      <c r="AL28" s="197"/>
      <c r="AM28" s="185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</row>
    <row r="29" spans="1:53" customFormat="1" ht="15" customHeight="1">
      <c r="A29" s="842"/>
      <c r="B29" s="345"/>
      <c r="C29" s="345"/>
      <c r="D29" s="345"/>
      <c r="E29" s="345"/>
      <c r="F29" s="343"/>
      <c r="G29" s="345"/>
      <c r="H29" s="345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57"/>
      <c r="AI29" s="197"/>
      <c r="AJ29" s="196"/>
      <c r="AK29" s="161"/>
      <c r="AL29" s="197"/>
      <c r="AM29" s="185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57"/>
      <c r="AI30" s="197"/>
      <c r="AJ30" s="196"/>
      <c r="AK30" s="161"/>
      <c r="AL30" s="197"/>
      <c r="AM30" s="185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</row>
    <row r="31" spans="1:53" ht="3" customHeight="1"/>
    <row r="32" spans="1:53" ht="14.25" customHeight="1">
      <c r="L32" s="613">
        <v>1</v>
      </c>
      <c r="M32" s="215" t="s">
        <v>690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213"/>
      <c r="AZ33" s="213"/>
      <c r="BA33" s="213"/>
    </row>
  </sheetData>
  <sheetProtection password="FA9C" sheet="1" objects="1" scenarios="1" formatColumns="0" formatRows="0"/>
  <dataConsolidate leftLabels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212</v>
      </c>
    </row>
    <row r="2" spans="1:20" ht="22.5">
      <c r="F2" s="776" t="s">
        <v>496</v>
      </c>
      <c r="G2" s="777"/>
      <c r="H2" s="778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4" t="s">
        <v>469</v>
      </c>
      <c r="G4" s="734"/>
      <c r="H4" s="734"/>
      <c r="I4" s="779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9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03.05.2023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80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80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80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80"/>
      <c r="B11" s="780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Ханты-Мансийский автономный округ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80"/>
      <c r="B12" s="780"/>
      <c r="C12" s="780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80"/>
      <c r="B13" s="780"/>
      <c r="C13" s="780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33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75">
      <c r="A14" s="780"/>
      <c r="B14" s="780"/>
      <c r="C14" s="780"/>
      <c r="D14" s="464"/>
      <c r="F14" s="458"/>
      <c r="G14" s="162" t="s">
        <v>4</v>
      </c>
      <c r="H14" s="463"/>
      <c r="I14" s="833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75">
      <c r="A15" s="780"/>
      <c r="B15" s="780"/>
      <c r="C15" s="464"/>
      <c r="D15" s="464"/>
      <c r="F15" s="458"/>
      <c r="G15" s="161" t="s">
        <v>425</v>
      </c>
      <c r="H15" s="459"/>
      <c r="I15" s="460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75">
      <c r="A16" s="780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75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46"/>
      <c r="G18" s="538"/>
      <c r="H18" s="539"/>
      <c r="I18" s="33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75" t="s">
        <v>600</v>
      </c>
      <c r="H19" s="775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3"/>
    <col min="41" max="41" width="13.42578125" style="293" customWidth="1"/>
    <col min="42" max="49" width="10.5703125" style="293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83" t="s">
        <v>667</v>
      </c>
      <c r="M5" s="783"/>
      <c r="N5" s="783"/>
      <c r="O5" s="783"/>
      <c r="P5" s="783"/>
      <c r="Q5" s="783"/>
      <c r="R5" s="783"/>
      <c r="S5" s="783"/>
      <c r="T5" s="783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278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49" customFormat="1" ht="5.25" hidden="1">
      <c r="L7" s="614"/>
      <c r="M7" s="615" t="s">
        <v>507</v>
      </c>
      <c r="N7" s="824" t="str">
        <f>IF(NameOrPr="","",NameOrPr)</f>
        <v/>
      </c>
      <c r="O7" s="824"/>
      <c r="P7" s="824"/>
      <c r="Q7" s="824"/>
      <c r="R7" s="824"/>
      <c r="S7" s="824"/>
      <c r="T7" s="824"/>
      <c r="U7" s="336"/>
      <c r="V7" s="336"/>
      <c r="W7" s="336"/>
    </row>
    <row r="8" spans="7:49" s="447" customFormat="1" ht="18.75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800" t="str">
        <f>IF(datePr_ch="",IF(datePr="","",datePr),datePr_ch)</f>
        <v>28.04.2023</v>
      </c>
      <c r="O8" s="800"/>
      <c r="P8" s="800"/>
      <c r="Q8" s="800"/>
      <c r="R8" s="800"/>
      <c r="S8" s="800"/>
      <c r="T8" s="800"/>
      <c r="U8" s="669"/>
      <c r="V8" s="338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49" s="447" customFormat="1" ht="18.75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800" t="str">
        <f>IF(numberPr_ch="",IF(numberPr="","",numberPr),numberPr_ch)</f>
        <v>01-02/444</v>
      </c>
      <c r="O9" s="800"/>
      <c r="P9" s="800"/>
      <c r="Q9" s="800"/>
      <c r="R9" s="800"/>
      <c r="S9" s="800"/>
      <c r="T9" s="800"/>
      <c r="U9" s="669"/>
      <c r="V9" s="338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49" s="449" customFormat="1" ht="5.25" hidden="1">
      <c r="L10" s="614"/>
      <c r="M10" s="615" t="s">
        <v>506</v>
      </c>
      <c r="N10" s="824" t="str">
        <f>IF(IstPub="","",IstPub)</f>
        <v/>
      </c>
      <c r="O10" s="824"/>
      <c r="P10" s="824"/>
      <c r="Q10" s="824"/>
      <c r="R10" s="824"/>
      <c r="S10" s="824"/>
      <c r="T10" s="824"/>
      <c r="U10" s="336"/>
      <c r="V10" s="336"/>
      <c r="W10" s="336"/>
    </row>
    <row r="11" spans="7:49" s="250" customFormat="1" ht="11.25" hidden="1">
      <c r="G11" s="249"/>
      <c r="H11" s="249"/>
      <c r="L11" s="770"/>
      <c r="M11" s="770"/>
      <c r="N11" s="210"/>
      <c r="O11" s="210"/>
      <c r="P11" s="210"/>
      <c r="Q11" s="210"/>
      <c r="R11" s="851"/>
      <c r="S11" s="851"/>
      <c r="T11" s="851"/>
      <c r="U11" s="851"/>
      <c r="V11" s="851"/>
      <c r="W11" s="851"/>
      <c r="X11" s="119"/>
      <c r="AC11" s="314" t="s">
        <v>412</v>
      </c>
      <c r="AD11" s="314" t="s">
        <v>413</v>
      </c>
      <c r="AE11" s="314" t="s">
        <v>412</v>
      </c>
      <c r="AF11" s="314" t="s">
        <v>413</v>
      </c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</row>
    <row r="12" spans="7:49" s="250" customFormat="1" ht="11.25" hidden="1">
      <c r="G12" s="249"/>
      <c r="H12" s="249"/>
      <c r="L12" s="770"/>
      <c r="M12" s="770"/>
      <c r="N12" s="210"/>
      <c r="O12" s="210"/>
      <c r="P12" s="210"/>
      <c r="Q12" s="210"/>
      <c r="R12" s="851"/>
      <c r="S12" s="851"/>
      <c r="T12" s="851"/>
      <c r="U12" s="851"/>
      <c r="V12" s="851"/>
      <c r="W12" s="851"/>
      <c r="X12" s="119"/>
      <c r="AJ12" s="310" t="s">
        <v>376</v>
      </c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</row>
    <row r="13" spans="7:49">
      <c r="J13" s="86"/>
      <c r="K13" s="86"/>
      <c r="L13" s="35"/>
      <c r="M13" s="35"/>
      <c r="N13" s="35"/>
      <c r="O13" s="35"/>
      <c r="P13" s="35"/>
      <c r="Q13" s="35"/>
      <c r="R13" s="852"/>
      <c r="S13" s="852"/>
      <c r="T13" s="852"/>
      <c r="U13" s="852"/>
      <c r="V13" s="852"/>
      <c r="W13" s="852"/>
      <c r="X13" s="410"/>
      <c r="AC13" s="852"/>
      <c r="AD13" s="852"/>
      <c r="AE13" s="852"/>
      <c r="AF13" s="852"/>
      <c r="AG13" s="852"/>
      <c r="AH13" s="852"/>
      <c r="AI13" s="852"/>
      <c r="AJ13" s="852"/>
    </row>
    <row r="14" spans="7:49" ht="14.25" customHeight="1">
      <c r="J14" s="86"/>
      <c r="K14" s="86"/>
      <c r="L14" s="781" t="s">
        <v>469</v>
      </c>
      <c r="M14" s="781"/>
      <c r="N14" s="781"/>
      <c r="O14" s="781"/>
      <c r="P14" s="781"/>
      <c r="Q14" s="781"/>
      <c r="R14" s="781"/>
      <c r="S14" s="781"/>
      <c r="T14" s="781"/>
      <c r="U14" s="781"/>
      <c r="V14" s="781"/>
      <c r="W14" s="781"/>
      <c r="X14" s="781"/>
      <c r="Y14" s="781"/>
      <c r="Z14" s="781"/>
      <c r="AA14" s="781"/>
      <c r="AB14" s="781"/>
      <c r="AC14" s="781"/>
      <c r="AD14" s="781"/>
      <c r="AE14" s="781"/>
      <c r="AF14" s="781"/>
      <c r="AG14" s="781"/>
      <c r="AH14" s="781"/>
      <c r="AI14" s="781"/>
      <c r="AJ14" s="781"/>
      <c r="AK14" s="781"/>
      <c r="AL14" s="734" t="s">
        <v>470</v>
      </c>
    </row>
    <row r="15" spans="7:49" ht="14.25" customHeight="1">
      <c r="J15" s="86"/>
      <c r="K15" s="86"/>
      <c r="L15" s="781" t="s">
        <v>95</v>
      </c>
      <c r="M15" s="781" t="s">
        <v>485</v>
      </c>
      <c r="N15" s="781" t="s">
        <v>668</v>
      </c>
      <c r="O15" s="781"/>
      <c r="P15" s="781"/>
      <c r="Q15" s="853" t="s">
        <v>669</v>
      </c>
      <c r="R15" s="853"/>
      <c r="S15" s="853"/>
      <c r="T15" s="853"/>
      <c r="U15" s="853" t="s">
        <v>670</v>
      </c>
      <c r="V15" s="853"/>
      <c r="W15" s="853"/>
      <c r="X15" s="853"/>
      <c r="Y15" s="853" t="s">
        <v>389</v>
      </c>
      <c r="Z15" s="853"/>
      <c r="AA15" s="853"/>
      <c r="AB15" s="853"/>
      <c r="AC15" s="853" t="s">
        <v>474</v>
      </c>
      <c r="AD15" s="853"/>
      <c r="AE15" s="853"/>
      <c r="AF15" s="853"/>
      <c r="AG15" s="853"/>
      <c r="AH15" s="853"/>
      <c r="AI15" s="853"/>
      <c r="AJ15" s="781" t="s">
        <v>338</v>
      </c>
      <c r="AK15" s="830" t="s">
        <v>278</v>
      </c>
      <c r="AL15" s="734"/>
    </row>
    <row r="16" spans="7:49" ht="27.95" customHeight="1">
      <c r="J16" s="86"/>
      <c r="K16" s="86"/>
      <c r="L16" s="781"/>
      <c r="M16" s="781"/>
      <c r="N16" s="781"/>
      <c r="O16" s="781"/>
      <c r="P16" s="781"/>
      <c r="Q16" s="853"/>
      <c r="R16" s="853"/>
      <c r="S16" s="853"/>
      <c r="T16" s="853"/>
      <c r="U16" s="853"/>
      <c r="V16" s="853"/>
      <c r="W16" s="853"/>
      <c r="X16" s="853"/>
      <c r="Y16" s="853"/>
      <c r="Z16" s="853"/>
      <c r="AA16" s="853"/>
      <c r="AB16" s="853"/>
      <c r="AC16" s="853" t="s">
        <v>671</v>
      </c>
      <c r="AD16" s="853"/>
      <c r="AE16" s="734" t="s">
        <v>672</v>
      </c>
      <c r="AF16" s="734"/>
      <c r="AG16" s="855" t="s">
        <v>476</v>
      </c>
      <c r="AH16" s="855"/>
      <c r="AI16" s="855"/>
      <c r="AJ16" s="781"/>
      <c r="AK16" s="830"/>
      <c r="AL16" s="734"/>
    </row>
    <row r="17" spans="1:53" ht="14.25" customHeight="1">
      <c r="J17" s="86"/>
      <c r="K17" s="86"/>
      <c r="L17" s="781"/>
      <c r="M17" s="781"/>
      <c r="N17" s="781"/>
      <c r="O17" s="781"/>
      <c r="P17" s="781"/>
      <c r="Q17" s="853"/>
      <c r="R17" s="853"/>
      <c r="S17" s="853"/>
      <c r="T17" s="853"/>
      <c r="U17" s="853"/>
      <c r="V17" s="853"/>
      <c r="W17" s="853"/>
      <c r="X17" s="853"/>
      <c r="Y17" s="853"/>
      <c r="Z17" s="853"/>
      <c r="AA17" s="853"/>
      <c r="AB17" s="853"/>
      <c r="AC17" s="634" t="s">
        <v>342</v>
      </c>
      <c r="AD17" s="634" t="s">
        <v>341</v>
      </c>
      <c r="AE17" s="634" t="s">
        <v>342</v>
      </c>
      <c r="AF17" s="634" t="s">
        <v>341</v>
      </c>
      <c r="AG17" s="635" t="s">
        <v>387</v>
      </c>
      <c r="AH17" s="854" t="s">
        <v>388</v>
      </c>
      <c r="AI17" s="854"/>
      <c r="AJ17" s="781"/>
      <c r="AK17" s="830"/>
      <c r="AL17" s="734"/>
    </row>
    <row r="18" spans="1:53" ht="12" customHeight="1">
      <c r="J18" s="86"/>
      <c r="K18" s="244">
        <v>1</v>
      </c>
      <c r="L18" s="563" t="s">
        <v>96</v>
      </c>
      <c r="M18" s="563" t="s">
        <v>52</v>
      </c>
      <c r="N18" s="829">
        <f ca="1">OFFSET(N18,0,-1)+1</f>
        <v>3</v>
      </c>
      <c r="O18" s="829"/>
      <c r="P18" s="829"/>
      <c r="Q18" s="829">
        <f ca="1">OFFSET(Q18,0,-3)+1</f>
        <v>4</v>
      </c>
      <c r="R18" s="829"/>
      <c r="S18" s="829"/>
      <c r="T18" s="829"/>
      <c r="U18" s="829">
        <f ca="1">OFFSET(U18,0,-4)+1</f>
        <v>5</v>
      </c>
      <c r="V18" s="829"/>
      <c r="W18" s="829"/>
      <c r="X18" s="829"/>
      <c r="Y18" s="565"/>
      <c r="Z18" s="565"/>
      <c r="AA18" s="565">
        <f ca="1">OFFSET(U18,0,0)+1</f>
        <v>6</v>
      </c>
      <c r="AB18" s="566">
        <f ca="1">AA18</f>
        <v>6</v>
      </c>
      <c r="AC18" s="564">
        <f t="shared" ref="AC18:AJ18" ca="1" si="0">OFFSET(AC18,0,-1)+1</f>
        <v>7</v>
      </c>
      <c r="AD18" s="564">
        <f t="shared" ca="1" si="0"/>
        <v>8</v>
      </c>
      <c r="AE18" s="564">
        <f t="shared" ca="1" si="0"/>
        <v>9</v>
      </c>
      <c r="AF18" s="564">
        <f t="shared" ca="1" si="0"/>
        <v>10</v>
      </c>
      <c r="AG18" s="564">
        <f t="shared" ca="1" si="0"/>
        <v>11</v>
      </c>
      <c r="AH18" s="564">
        <f t="shared" ca="1" si="0"/>
        <v>12</v>
      </c>
      <c r="AI18" s="564">
        <f t="shared" ca="1" si="0"/>
        <v>13</v>
      </c>
      <c r="AJ18" s="564">
        <f t="shared" ca="1" si="0"/>
        <v>14</v>
      </c>
      <c r="AK18" s="567"/>
      <c r="AL18" s="564">
        <v>15</v>
      </c>
    </row>
    <row r="19" spans="1:53" ht="22.5">
      <c r="A19" s="842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334">
        <f>mergeValue(A19)</f>
        <v>1</v>
      </c>
      <c r="M19" s="208" t="s">
        <v>23</v>
      </c>
      <c r="N19" s="866"/>
      <c r="O19" s="867"/>
      <c r="P19" s="867"/>
      <c r="Q19" s="867"/>
      <c r="R19" s="867"/>
      <c r="S19" s="867"/>
      <c r="T19" s="867"/>
      <c r="U19" s="867"/>
      <c r="V19" s="867"/>
      <c r="W19" s="867"/>
      <c r="X19" s="867"/>
      <c r="Y19" s="867"/>
      <c r="Z19" s="867"/>
      <c r="AA19" s="867"/>
      <c r="AB19" s="867"/>
      <c r="AC19" s="867"/>
      <c r="AD19" s="867"/>
      <c r="AE19" s="867"/>
      <c r="AF19" s="867"/>
      <c r="AG19" s="867"/>
      <c r="AH19" s="867"/>
      <c r="AI19" s="867"/>
      <c r="AJ19" s="867"/>
      <c r="AK19" s="867"/>
      <c r="AL19" s="633" t="s">
        <v>622</v>
      </c>
    </row>
    <row r="20" spans="1:53" ht="22.5">
      <c r="A20" s="842"/>
      <c r="B20" s="842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 t="s">
        <v>18</v>
      </c>
      <c r="N20" s="862"/>
      <c r="O20" s="843"/>
      <c r="P20" s="843"/>
      <c r="Q20" s="843"/>
      <c r="R20" s="843"/>
      <c r="S20" s="843"/>
      <c r="T20" s="843"/>
      <c r="U20" s="843"/>
      <c r="V20" s="843"/>
      <c r="W20" s="843"/>
      <c r="X20" s="843"/>
      <c r="Y20" s="843"/>
      <c r="Z20" s="843"/>
      <c r="AA20" s="843"/>
      <c r="AB20" s="843"/>
      <c r="AC20" s="843"/>
      <c r="AD20" s="843"/>
      <c r="AE20" s="843"/>
      <c r="AF20" s="843"/>
      <c r="AG20" s="843"/>
      <c r="AH20" s="843"/>
      <c r="AI20" s="843"/>
      <c r="AJ20" s="843"/>
      <c r="AK20" s="843"/>
      <c r="AL20" s="632" t="s">
        <v>483</v>
      </c>
    </row>
    <row r="21" spans="1:53" ht="45">
      <c r="A21" s="842"/>
      <c r="B21" s="842"/>
      <c r="C21" s="842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 t="s">
        <v>644</v>
      </c>
      <c r="N21" s="862"/>
      <c r="O21" s="843"/>
      <c r="P21" s="843"/>
      <c r="Q21" s="843"/>
      <c r="R21" s="843"/>
      <c r="S21" s="843"/>
      <c r="T21" s="843"/>
      <c r="U21" s="843"/>
      <c r="V21" s="843"/>
      <c r="W21" s="843"/>
      <c r="X21" s="843"/>
      <c r="Y21" s="843"/>
      <c r="Z21" s="843"/>
      <c r="AA21" s="843"/>
      <c r="AB21" s="843"/>
      <c r="AC21" s="843"/>
      <c r="AD21" s="843"/>
      <c r="AE21" s="843"/>
      <c r="AF21" s="843"/>
      <c r="AG21" s="843"/>
      <c r="AH21" s="843"/>
      <c r="AI21" s="843"/>
      <c r="AJ21" s="843"/>
      <c r="AK21" s="843"/>
      <c r="AL21" s="632" t="s">
        <v>673</v>
      </c>
    </row>
    <row r="22" spans="1:53" ht="20.100000000000001" customHeight="1">
      <c r="A22" s="842"/>
      <c r="B22" s="842"/>
      <c r="C22" s="842"/>
      <c r="D22" s="842">
        <v>1</v>
      </c>
      <c r="E22" s="293"/>
      <c r="F22" s="343"/>
      <c r="G22" s="344"/>
      <c r="H22" s="344"/>
      <c r="I22" s="845"/>
      <c r="J22" s="846"/>
      <c r="K22" s="816"/>
      <c r="L22" s="863" t="str">
        <f>mergeValue(A22) &amp;"."&amp; mergeValue(B22)&amp;"."&amp; mergeValue(C22)&amp;"."&amp; mergeValue(D22)</f>
        <v>1.1.1.1</v>
      </c>
      <c r="M22" s="856"/>
      <c r="N22" s="858"/>
      <c r="O22" s="837" t="s">
        <v>96</v>
      </c>
      <c r="P22" s="838"/>
      <c r="Q22" s="812" t="s">
        <v>88</v>
      </c>
      <c r="R22" s="834"/>
      <c r="S22" s="835">
        <v>1</v>
      </c>
      <c r="T22" s="859"/>
      <c r="U22" s="812" t="s">
        <v>88</v>
      </c>
      <c r="V22" s="834"/>
      <c r="W22" s="835" t="s">
        <v>96</v>
      </c>
      <c r="X22" s="864"/>
      <c r="Y22" s="812" t="s">
        <v>88</v>
      </c>
      <c r="Z22" s="190"/>
      <c r="AA22" s="112">
        <v>1</v>
      </c>
      <c r="AB22" s="580"/>
      <c r="AC22" s="658"/>
      <c r="AD22" s="658"/>
      <c r="AE22" s="659"/>
      <c r="AF22" s="658"/>
      <c r="AG22" s="660"/>
      <c r="AH22" s="556" t="s">
        <v>87</v>
      </c>
      <c r="AI22" s="660"/>
      <c r="AJ22" s="573" t="s">
        <v>88</v>
      </c>
      <c r="AK22" s="277"/>
      <c r="AL22" s="833" t="s">
        <v>674</v>
      </c>
      <c r="AM22" s="293" t="str">
        <f>strCheckDateOnDP(AC22:AK22,List06_10_DP)</f>
        <v/>
      </c>
      <c r="AN22" s="312" t="str">
        <f>IF(AND(COUNTIF(AO18:AO26,AO22)&gt;1,AO22&lt;&gt;""),"ErrUnique:HasDoubleConn","")</f>
        <v/>
      </c>
      <c r="AO22" s="312"/>
      <c r="AP22" s="312"/>
      <c r="AQ22" s="312"/>
      <c r="AR22" s="312"/>
      <c r="AS22" s="312"/>
    </row>
    <row r="23" spans="1:53" ht="20.100000000000001" customHeight="1">
      <c r="A23" s="842"/>
      <c r="B23" s="842"/>
      <c r="C23" s="842"/>
      <c r="D23" s="842"/>
      <c r="E23" s="293"/>
      <c r="F23" s="343"/>
      <c r="G23" s="344"/>
      <c r="H23" s="344"/>
      <c r="I23" s="845"/>
      <c r="J23" s="846"/>
      <c r="K23" s="816"/>
      <c r="L23" s="847"/>
      <c r="M23" s="857"/>
      <c r="N23" s="858"/>
      <c r="O23" s="837"/>
      <c r="P23" s="838"/>
      <c r="Q23" s="812"/>
      <c r="R23" s="834"/>
      <c r="S23" s="835"/>
      <c r="T23" s="860"/>
      <c r="U23" s="812"/>
      <c r="V23" s="834"/>
      <c r="W23" s="835"/>
      <c r="X23" s="865"/>
      <c r="Y23" s="812"/>
      <c r="Z23" s="426"/>
      <c r="AA23" s="209"/>
      <c r="AB23" s="209"/>
      <c r="AC23" s="256"/>
      <c r="AD23" s="256"/>
      <c r="AE23" s="256"/>
      <c r="AF23" s="295" t="str">
        <f>AG22 &amp; "-" &amp; AI22</f>
        <v>-</v>
      </c>
      <c r="AG23" s="295"/>
      <c r="AH23" s="295"/>
      <c r="AI23" s="295"/>
      <c r="AJ23" s="295" t="s">
        <v>88</v>
      </c>
      <c r="AK23" s="429"/>
      <c r="AL23" s="833"/>
      <c r="AN23" s="312"/>
      <c r="AO23" s="312"/>
      <c r="AP23" s="312"/>
      <c r="AQ23" s="312"/>
      <c r="AR23" s="312"/>
      <c r="AS23" s="312"/>
    </row>
    <row r="24" spans="1:53" ht="20.100000000000001" customHeight="1">
      <c r="A24" s="842"/>
      <c r="B24" s="842"/>
      <c r="C24" s="842"/>
      <c r="D24" s="842"/>
      <c r="E24" s="293"/>
      <c r="F24" s="343"/>
      <c r="G24" s="344"/>
      <c r="H24" s="344"/>
      <c r="I24" s="845"/>
      <c r="J24" s="846"/>
      <c r="K24" s="816"/>
      <c r="L24" s="847"/>
      <c r="M24" s="857"/>
      <c r="N24" s="858"/>
      <c r="O24" s="837"/>
      <c r="P24" s="838"/>
      <c r="Q24" s="812"/>
      <c r="R24" s="834"/>
      <c r="S24" s="835"/>
      <c r="T24" s="861"/>
      <c r="U24" s="812"/>
      <c r="V24" s="428"/>
      <c r="W24" s="176"/>
      <c r="X24" s="209"/>
      <c r="Y24" s="255"/>
      <c r="Z24" s="255"/>
      <c r="AA24" s="255"/>
      <c r="AB24" s="255"/>
      <c r="AC24" s="256"/>
      <c r="AD24" s="256"/>
      <c r="AE24" s="256"/>
      <c r="AF24" s="256"/>
      <c r="AG24" s="257"/>
      <c r="AH24" s="197"/>
      <c r="AI24" s="197"/>
      <c r="AJ24" s="257"/>
      <c r="AK24" s="185"/>
      <c r="AL24" s="833"/>
      <c r="AN24" s="312"/>
      <c r="AO24" s="312"/>
      <c r="AP24" s="312"/>
      <c r="AQ24" s="312"/>
      <c r="AR24" s="312"/>
      <c r="AS24" s="312"/>
    </row>
    <row r="25" spans="1:53" ht="20.100000000000001" customHeight="1">
      <c r="A25" s="842"/>
      <c r="B25" s="842"/>
      <c r="C25" s="842"/>
      <c r="D25" s="842"/>
      <c r="E25" s="293"/>
      <c r="F25" s="343"/>
      <c r="G25" s="344"/>
      <c r="H25" s="344"/>
      <c r="I25" s="845"/>
      <c r="J25" s="846"/>
      <c r="K25" s="816"/>
      <c r="L25" s="847"/>
      <c r="M25" s="857"/>
      <c r="N25" s="858"/>
      <c r="O25" s="837"/>
      <c r="P25" s="838"/>
      <c r="Q25" s="812"/>
      <c r="R25" s="258"/>
      <c r="S25" s="260"/>
      <c r="T25" s="259"/>
      <c r="U25" s="255"/>
      <c r="V25" s="255"/>
      <c r="W25" s="255"/>
      <c r="X25" s="255"/>
      <c r="Y25" s="255"/>
      <c r="Z25" s="255"/>
      <c r="AA25" s="255"/>
      <c r="AB25" s="255"/>
      <c r="AC25" s="256"/>
      <c r="AD25" s="256"/>
      <c r="AE25" s="256"/>
      <c r="AF25" s="256"/>
      <c r="AG25" s="257"/>
      <c r="AH25" s="197"/>
      <c r="AI25" s="197"/>
      <c r="AJ25" s="257"/>
      <c r="AK25" s="185"/>
      <c r="AL25" s="833"/>
      <c r="AN25" s="312"/>
      <c r="AO25" s="312"/>
      <c r="AP25" s="312"/>
      <c r="AQ25" s="312"/>
      <c r="AR25" s="312"/>
      <c r="AS25" s="312"/>
    </row>
    <row r="26" spans="1:53" customFormat="1" ht="20.100000000000001" customHeight="1">
      <c r="A26" s="842"/>
      <c r="B26" s="842"/>
      <c r="C26" s="842"/>
      <c r="D26" s="842"/>
      <c r="E26" s="345"/>
      <c r="F26" s="346"/>
      <c r="G26" s="345"/>
      <c r="H26" s="345"/>
      <c r="I26" s="845"/>
      <c r="J26" s="846"/>
      <c r="K26" s="816"/>
      <c r="L26" s="847"/>
      <c r="M26" s="857"/>
      <c r="N26" s="427"/>
      <c r="O26" s="163"/>
      <c r="P26" s="209" t="s">
        <v>390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1"/>
      <c r="AL26" s="833"/>
      <c r="AM26" s="302"/>
      <c r="AN26" s="302"/>
      <c r="AO26" s="313"/>
      <c r="AP26" s="313"/>
      <c r="AQ26" s="313"/>
      <c r="AR26" s="313"/>
      <c r="AS26" s="313"/>
      <c r="AT26" s="302"/>
      <c r="AU26" s="302"/>
      <c r="AV26" s="302"/>
      <c r="AW26" s="302"/>
    </row>
    <row r="27" spans="1:53" customFormat="1" ht="15" customHeight="1">
      <c r="A27" s="842"/>
      <c r="B27" s="842"/>
      <c r="C27" s="842"/>
      <c r="D27" s="345"/>
      <c r="E27" s="345"/>
      <c r="F27" s="343"/>
      <c r="G27" s="345"/>
      <c r="H27" s="345"/>
      <c r="I27" s="179"/>
      <c r="J27" s="85"/>
      <c r="K27" s="179"/>
      <c r="L27" s="323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33"/>
      <c r="AM27" s="302"/>
      <c r="AN27" s="302"/>
      <c r="AO27" s="313"/>
      <c r="AP27" s="313"/>
      <c r="AQ27" s="313"/>
      <c r="AR27" s="313"/>
      <c r="AS27" s="313"/>
      <c r="AT27" s="302"/>
      <c r="AU27" s="302"/>
      <c r="AV27" s="302"/>
      <c r="AW27" s="302"/>
    </row>
    <row r="28" spans="1:53" customFormat="1" ht="15" customHeight="1">
      <c r="A28" s="842"/>
      <c r="B28" s="842"/>
      <c r="C28" s="345"/>
      <c r="D28" s="345"/>
      <c r="E28" s="345"/>
      <c r="F28" s="343"/>
      <c r="G28" s="345"/>
      <c r="H28" s="345"/>
      <c r="I28" s="179"/>
      <c r="J28" s="85"/>
      <c r="K28" s="179"/>
      <c r="L28" s="111"/>
      <c r="M28" s="161" t="s">
        <v>675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57"/>
      <c r="AH28" s="162"/>
      <c r="AI28" s="196"/>
      <c r="AJ28" s="161"/>
      <c r="AK28" s="197"/>
      <c r="AL28" s="185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</row>
    <row r="29" spans="1:53" customFormat="1" ht="15" customHeight="1">
      <c r="A29" s="842"/>
      <c r="B29" s="345"/>
      <c r="C29" s="345"/>
      <c r="D29" s="345"/>
      <c r="E29" s="345"/>
      <c r="F29" s="343"/>
      <c r="G29" s="345"/>
      <c r="H29" s="345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57"/>
      <c r="AH29" s="162"/>
      <c r="AI29" s="196"/>
      <c r="AJ29" s="161"/>
      <c r="AK29" s="197"/>
      <c r="AL29" s="185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57"/>
      <c r="AH30" s="162"/>
      <c r="AI30" s="196"/>
      <c r="AJ30" s="161"/>
      <c r="AK30" s="197"/>
      <c r="AL30" s="185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</row>
    <row r="31" spans="1:53" ht="3" customHeight="1">
      <c r="AM31" s="34"/>
      <c r="AX31" s="293"/>
    </row>
    <row r="32" spans="1:53" ht="14.25" customHeight="1">
      <c r="L32" s="613">
        <v>1</v>
      </c>
      <c r="M32" s="215" t="s">
        <v>690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213"/>
      <c r="AY33" s="213"/>
      <c r="AZ33" s="213"/>
    </row>
  </sheetData>
  <sheetProtection password="FA9C" sheet="1" objects="1" scenarios="1" formatColumns="0" formatRows="0"/>
  <dataConsolidate leftLabels="1"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68" t="s">
        <v>486</v>
      </c>
      <c r="E5" s="868"/>
      <c r="F5" s="868"/>
      <c r="G5" s="868"/>
      <c r="H5" s="868"/>
      <c r="I5" s="868"/>
      <c r="J5" s="868"/>
      <c r="K5" s="576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70" t="s">
        <v>469</v>
      </c>
      <c r="E8" s="870"/>
      <c r="F8" s="870"/>
      <c r="G8" s="870"/>
      <c r="H8" s="870"/>
      <c r="I8" s="870"/>
      <c r="J8" s="870"/>
      <c r="K8" s="870" t="s">
        <v>470</v>
      </c>
    </row>
    <row r="9" spans="1:14">
      <c r="D9" s="870" t="s">
        <v>95</v>
      </c>
      <c r="E9" s="870" t="s">
        <v>488</v>
      </c>
      <c r="F9" s="870"/>
      <c r="G9" s="870" t="s">
        <v>489</v>
      </c>
      <c r="H9" s="870"/>
      <c r="I9" s="870"/>
      <c r="J9" s="870"/>
      <c r="K9" s="870"/>
    </row>
    <row r="10" spans="1:14" ht="22.5">
      <c r="D10" s="870"/>
      <c r="E10" s="141" t="s">
        <v>490</v>
      </c>
      <c r="F10" s="141" t="s">
        <v>422</v>
      </c>
      <c r="G10" s="141" t="s">
        <v>422</v>
      </c>
      <c r="H10" s="141" t="s">
        <v>490</v>
      </c>
      <c r="I10" s="141" t="s">
        <v>491</v>
      </c>
      <c r="J10" s="141" t="s">
        <v>471</v>
      </c>
      <c r="K10" s="870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1" t="s">
        <v>53</v>
      </c>
      <c r="B12" s="139" t="s">
        <v>256</v>
      </c>
      <c r="C12" s="140"/>
      <c r="D12" s="142" t="s">
        <v>96</v>
      </c>
      <c r="E12" s="661"/>
      <c r="F12" s="654"/>
      <c r="G12" s="654"/>
      <c r="H12" s="654"/>
      <c r="I12" s="673"/>
      <c r="J12" s="655"/>
      <c r="K12" s="784" t="s">
        <v>492</v>
      </c>
      <c r="M12" s="595" t="str">
        <f>IF(ISERROR(INDEX(kind_of_nameforms,MATCH(E12,kind_of_forms,0),1)),"",INDEX(kind_of_nameforms,MATCH(E12,kind_of_forms,0),1))</f>
        <v/>
      </c>
      <c r="N12" s="596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6"/>
      <c r="K13" s="786"/>
    </row>
    <row r="14" spans="1:14" ht="3" customHeight="1">
      <c r="A14" s="135"/>
      <c r="B14" s="135"/>
      <c r="C14" s="135"/>
    </row>
    <row r="15" spans="1:14" ht="27.75" customHeight="1">
      <c r="E15" s="869" t="s">
        <v>601</v>
      </c>
      <c r="F15" s="869"/>
      <c r="G15" s="869"/>
      <c r="H15" s="869"/>
      <c r="I15" s="869"/>
      <c r="J15" s="869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43" t="s">
        <v>316</v>
      </c>
      <c r="E7" s="745"/>
      <c r="F7" s="578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7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4">
        <v>0</v>
      </c>
      <c r="E11" s="548"/>
    </row>
    <row r="12" spans="3:9" ht="15" customHeight="1">
      <c r="C12" s="220"/>
      <c r="D12" s="127">
        <v>1</v>
      </c>
      <c r="E12" s="651"/>
    </row>
    <row r="13" spans="3:9" ht="12" customHeight="1">
      <c r="C13" s="49"/>
      <c r="D13" s="549"/>
      <c r="E13" s="550" t="s">
        <v>180</v>
      </c>
    </row>
    <row r="14" spans="3:9" ht="3" customHeight="1"/>
    <row r="15" spans="3:9" ht="22.5" customHeight="1">
      <c r="C15" s="222"/>
      <c r="D15" s="871" t="s">
        <v>317</v>
      </c>
      <c r="E15" s="871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1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68" t="s">
        <v>58</v>
      </c>
      <c r="E7" s="868"/>
      <c r="F7" s="578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3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72" t="s">
        <v>59</v>
      </c>
      <c r="C2" s="872"/>
      <c r="D2" s="872"/>
      <c r="E2" s="579"/>
    </row>
    <row r="3" spans="2:5" ht="3" customHeight="1"/>
    <row r="4" spans="2:5" ht="21.75" customHeight="1" thickBot="1">
      <c r="B4" s="707" t="s">
        <v>1</v>
      </c>
      <c r="C4" s="707" t="s">
        <v>94</v>
      </c>
      <c r="D4" s="707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61"/>
  <sheetViews>
    <sheetView showGridLines="0" workbookViewId="0"/>
  </sheetViews>
  <sheetFormatPr defaultRowHeight="11.25"/>
  <sheetData>
    <row r="1" spans="1:1">
      <c r="A1" s="652">
        <f>IF('Форма 3.11'!$F$10="",1,0)</f>
        <v>0</v>
      </c>
    </row>
    <row r="2" spans="1:1">
      <c r="A2" s="652">
        <f>IF('Форма 3.11'!$G$10="",1,0)</f>
        <v>0</v>
      </c>
    </row>
    <row r="3" spans="1:1">
      <c r="A3" s="652">
        <f>IF('Форма 3.11'!$F$11="",1,0)</f>
        <v>0</v>
      </c>
    </row>
    <row r="4" spans="1:1">
      <c r="A4" s="652">
        <f>IF('Форма 3.11'!$G$11="",1,0)</f>
        <v>0</v>
      </c>
    </row>
    <row r="5" spans="1:1">
      <c r="A5" s="652">
        <f>IF('Форма 3.11'!$F$12="",1,0)</f>
        <v>0</v>
      </c>
    </row>
    <row r="6" spans="1:1">
      <c r="A6" s="652">
        <f>IF('Форма 3.11'!$G$12="",1,0)</f>
        <v>0</v>
      </c>
    </row>
    <row r="7" spans="1:1">
      <c r="A7" s="652">
        <f>IF('Форма 3.11'!$F$13="",1,0)</f>
        <v>0</v>
      </c>
    </row>
    <row r="8" spans="1:1">
      <c r="A8" s="652">
        <f>IF('Форма 3.11'!$G$13="",1,0)</f>
        <v>0</v>
      </c>
    </row>
    <row r="9" spans="1:1">
      <c r="A9" s="652">
        <f>IF('Форма 3.12.1'!$J$15="",1,0)</f>
        <v>0</v>
      </c>
    </row>
    <row r="10" spans="1:1">
      <c r="A10" s="652">
        <f>IF('Форма 3.12.1'!$H$17="",1,0)</f>
        <v>0</v>
      </c>
    </row>
    <row r="11" spans="1:1">
      <c r="A11" s="652">
        <f>IF('Форма 3.12.1'!$I$17="",1,0)</f>
        <v>0</v>
      </c>
    </row>
    <row r="12" spans="1:1">
      <c r="A12" s="652">
        <f>IF('Форма 3.12.1'!$J$17="",1,0)</f>
        <v>0</v>
      </c>
    </row>
    <row r="13" spans="1:1">
      <c r="A13" s="652">
        <f>IF('Форма 3.12.1'!$H$24="",1,0)</f>
        <v>0</v>
      </c>
    </row>
    <row r="14" spans="1:1">
      <c r="A14" s="652">
        <f>IF('Форма 3.12.1'!$I$24="",1,0)</f>
        <v>0</v>
      </c>
    </row>
    <row r="15" spans="1:1">
      <c r="A15" s="652">
        <f>IF('Форма 3.12.1'!$J$24="",1,0)</f>
        <v>0</v>
      </c>
    </row>
    <row r="16" spans="1:1">
      <c r="A16" s="652">
        <f>IF('Форма 3.12.1'!$H$29="",1,0)</f>
        <v>0</v>
      </c>
    </row>
    <row r="17" spans="1:1">
      <c r="A17" s="652">
        <f>IF('Форма 3.12.1'!$I$29="",1,0)</f>
        <v>0</v>
      </c>
    </row>
    <row r="18" spans="1:1">
      <c r="A18" s="652">
        <f>IF('Форма 3.12.1'!$J$29="",1,0)</f>
        <v>0</v>
      </c>
    </row>
    <row r="19" spans="1:1">
      <c r="A19" s="652">
        <f>IF('Форма 3.12.1'!$H$34="",1,0)</f>
        <v>0</v>
      </c>
    </row>
    <row r="20" spans="1:1">
      <c r="A20" s="652">
        <f>IF('Форма 3.12.1'!$I$34="",1,0)</f>
        <v>0</v>
      </c>
    </row>
    <row r="21" spans="1:1">
      <c r="A21" s="652">
        <f>IF('Форма 3.12.1'!$J$34="",1,0)</f>
        <v>0</v>
      </c>
    </row>
    <row r="22" spans="1:1">
      <c r="A22" s="652">
        <f>IF('Форма 3.12.1'!$H$39="",1,0)</f>
        <v>0</v>
      </c>
    </row>
    <row r="23" spans="1:1">
      <c r="A23" s="652">
        <f>IF('Форма 3.12.1'!$I$39="",1,0)</f>
        <v>0</v>
      </c>
    </row>
    <row r="24" spans="1:1">
      <c r="A24" s="652">
        <f>IF('Форма 3.12.1'!$J$39="",1,0)</f>
        <v>0</v>
      </c>
    </row>
    <row r="25" spans="1:1">
      <c r="A25" s="652">
        <f>IF('Форма 3.12.2 | Т-ВО'!$O$22="",1,0)</f>
        <v>0</v>
      </c>
    </row>
    <row r="26" spans="1:1">
      <c r="A26" s="652">
        <f>IF('Форма 3.12.2 | Т-ВО'!$R$23="",1,0)</f>
        <v>0</v>
      </c>
    </row>
    <row r="27" spans="1:1">
      <c r="A27" s="652">
        <f>IF('Форма 3.12.2 | Т-ВО'!$T$23="",1,0)</f>
        <v>0</v>
      </c>
    </row>
    <row r="28" spans="1:1">
      <c r="A28" s="652">
        <f>IF('Форма 3.12.2 | Т-ВО'!$S$23="",1,0)</f>
        <v>0</v>
      </c>
    </row>
    <row r="29" spans="1:1">
      <c r="A29" s="652">
        <f>IF('Форма 3.12.2 | Т-ВО'!$U$23="",1,0)</f>
        <v>0</v>
      </c>
    </row>
    <row r="30" spans="1:1">
      <c r="A30" s="652">
        <f>IF('Форма 3.12.2 | Т-транс'!$O$22="",1,0)</f>
        <v>1</v>
      </c>
    </row>
    <row r="31" spans="1:1">
      <c r="A31" s="652">
        <f>IF('Форма 3.12.2 | Т-транс'!$R$23="",1,0)</f>
        <v>1</v>
      </c>
    </row>
    <row r="32" spans="1:1">
      <c r="A32" s="652">
        <f>IF('Форма 3.12.2 | Т-транс'!$T$23="",1,0)</f>
        <v>1</v>
      </c>
    </row>
    <row r="33" spans="1:1">
      <c r="A33" s="652">
        <f>IF('Форма 3.12.2 | Т-транс'!$S$23="",1,0)</f>
        <v>0</v>
      </c>
    </row>
    <row r="34" spans="1:1">
      <c r="A34" s="652">
        <f>IF('Форма 3.12.2 | Т-транс'!$U$23="",1,0)</f>
        <v>0</v>
      </c>
    </row>
    <row r="35" spans="1:1">
      <c r="A35" s="652">
        <f>IF('Форма 3.12.3 | Т-подкл(инд)'!$M$22="",1,0)</f>
        <v>1</v>
      </c>
    </row>
    <row r="36" spans="1:1">
      <c r="A36" s="652">
        <f>IF('Форма 3.12.3 | Т-подкл(инд)'!$Q$22="",1,0)</f>
        <v>1</v>
      </c>
    </row>
    <row r="37" spans="1:1">
      <c r="A37" s="652">
        <f>IF('Форма 3.12.3 | Т-подкл(инд)'!$AD$22="",1,0)</f>
        <v>1</v>
      </c>
    </row>
    <row r="38" spans="1:1">
      <c r="A38" s="652">
        <f>IF('Форма 3.12.3 | Т-подкл(инд)'!$AE$22="",1,0)</f>
        <v>1</v>
      </c>
    </row>
    <row r="39" spans="1:1">
      <c r="A39" s="652">
        <f>IF('Форма 3.12.3 | Т-подкл(инд)'!$AF$22="",1,0)</f>
        <v>1</v>
      </c>
    </row>
    <row r="40" spans="1:1">
      <c r="A40" s="652">
        <f>IF('Форма 3.12.3 | Т-подкл(инд)'!$AG$22="",1,0)</f>
        <v>1</v>
      </c>
    </row>
    <row r="41" spans="1:1">
      <c r="A41" s="652">
        <f>IF('Форма 3.12.3 | Т-подкл(инд)'!$AH$22="",1,0)</f>
        <v>1</v>
      </c>
    </row>
    <row r="42" spans="1:1">
      <c r="A42" s="652">
        <f>IF('Форма 3.12.3 | Т-подкл(инд)'!$AJ$22="",1,0)</f>
        <v>1</v>
      </c>
    </row>
    <row r="43" spans="1:1">
      <c r="A43" s="652">
        <f>IF('Форма 3.12.3 | Т-подкл(инд)'!$N$22="",1,0)</f>
        <v>0</v>
      </c>
    </row>
    <row r="44" spans="1:1">
      <c r="A44" s="652">
        <f>IF('Форма 3.12.3 | Т-подкл(инд)'!$R$22="",1,0)</f>
        <v>0</v>
      </c>
    </row>
    <row r="45" spans="1:1">
      <c r="A45" s="652">
        <f>IF('Форма 3.12.3 | Т-подкл(инд)'!$V$22="",1,0)</f>
        <v>0</v>
      </c>
    </row>
    <row r="46" spans="1:1">
      <c r="A46" s="652">
        <f>IF('Форма 3.12.3 | Т-подкл(инд)'!$Z$22="",1,0)</f>
        <v>0</v>
      </c>
    </row>
    <row r="47" spans="1:1">
      <c r="A47" s="652">
        <f>IF('Форма 3.12.3 | Т-подкл(инд)'!$AI$22="",1,0)</f>
        <v>0</v>
      </c>
    </row>
    <row r="48" spans="1:1">
      <c r="A48" s="652">
        <f>IF('Форма 3.12.3 | Т-подкл(инд)'!$AK$22="",1,0)</f>
        <v>0</v>
      </c>
    </row>
    <row r="49" spans="1:1">
      <c r="A49" s="652">
        <f>IF('Форма 3.12.3 | Т-подкл'!$P$22="",1,0)</f>
        <v>1</v>
      </c>
    </row>
    <row r="50" spans="1:1">
      <c r="A50" s="652">
        <f>IF('Форма 3.12.3 | Т-подкл'!$AC$22="",1,0)</f>
        <v>1</v>
      </c>
    </row>
    <row r="51" spans="1:1">
      <c r="A51" s="652">
        <f>IF('Форма 3.12.3 | Т-подкл'!$AD$22="",1,0)</f>
        <v>1</v>
      </c>
    </row>
    <row r="52" spans="1:1">
      <c r="A52" s="652">
        <f>IF('Форма 3.12.3 | Т-подкл'!$AE$22="",1,0)</f>
        <v>1</v>
      </c>
    </row>
    <row r="53" spans="1:1">
      <c r="A53" s="652">
        <f>IF('Форма 3.12.3 | Т-подкл'!$AF$22="",1,0)</f>
        <v>1</v>
      </c>
    </row>
    <row r="54" spans="1:1">
      <c r="A54" s="652">
        <f>IF('Форма 3.12.3 | Т-подкл'!$AG$22="",1,0)</f>
        <v>1</v>
      </c>
    </row>
    <row r="55" spans="1:1">
      <c r="A55" s="652">
        <f>IF('Форма 3.12.3 | Т-подкл'!$AI$22="",1,0)</f>
        <v>1</v>
      </c>
    </row>
    <row r="56" spans="1:1">
      <c r="A56" s="652">
        <f>IF('Форма 3.12.3 | Т-подкл'!$Q$22="",1,0)</f>
        <v>0</v>
      </c>
    </row>
    <row r="57" spans="1:1">
      <c r="A57" s="652">
        <f>IF('Форма 3.12.3 | Т-подкл'!$U$22="",1,0)</f>
        <v>0</v>
      </c>
    </row>
    <row r="58" spans="1:1">
      <c r="A58" s="652">
        <f>IF('Форма 3.12.3 | Т-подкл'!$Y$22="",1,0)</f>
        <v>0</v>
      </c>
    </row>
    <row r="59" spans="1:1">
      <c r="A59" s="652">
        <f>IF('Форма 3.12.3 | Т-подкл'!$AH$22="",1,0)</f>
        <v>0</v>
      </c>
    </row>
    <row r="60" spans="1:1">
      <c r="A60" s="652">
        <f>IF('Форма 3.12.3 | Т-подкл'!$AJ$22="",1,0)</f>
        <v>0</v>
      </c>
    </row>
    <row r="61" spans="1:1">
      <c r="A61" s="652">
        <f>IF('Форма 1.0.2'!$E$12="",1,0)</f>
        <v>1</v>
      </c>
    </row>
    <row r="62" spans="1:1">
      <c r="A62" s="652">
        <f>IF('Форма 1.0.2'!$F$12="",1,0)</f>
        <v>1</v>
      </c>
    </row>
    <row r="63" spans="1:1">
      <c r="A63" s="652">
        <f>IF('Форма 1.0.2'!$G$12="",1,0)</f>
        <v>1</v>
      </c>
    </row>
    <row r="64" spans="1:1">
      <c r="A64" s="652">
        <f>IF('Форма 1.0.2'!$H$12="",1,0)</f>
        <v>1</v>
      </c>
    </row>
    <row r="65" spans="1:1">
      <c r="A65" s="652">
        <f>IF('Форма 1.0.2'!$I$12="",1,0)</f>
        <v>1</v>
      </c>
    </row>
    <row r="66" spans="1:1">
      <c r="A66" s="652">
        <f>IF('Форма 1.0.2'!$J$12="",1,0)</f>
        <v>1</v>
      </c>
    </row>
    <row r="67" spans="1:1">
      <c r="A67" s="652">
        <f>IF('Сведения об изменении'!$E$12="",1,0)</f>
        <v>1</v>
      </c>
    </row>
    <row r="68" spans="1:1">
      <c r="A68" s="674">
        <f>IF(Территории!$E$12="",1,0)</f>
        <v>0</v>
      </c>
    </row>
    <row r="69" spans="1:1">
      <c r="A69" s="674">
        <f>IF('Перечень тарифов'!$E$21="",1,0)</f>
        <v>0</v>
      </c>
    </row>
    <row r="70" spans="1:1">
      <c r="A70" s="674">
        <f>IF('Перечень тарифов'!$F$21="",1,0)</f>
        <v>0</v>
      </c>
    </row>
    <row r="71" spans="1:1">
      <c r="A71" s="674">
        <f>IF('Перечень тарифов'!$G$21="",1,0)</f>
        <v>0</v>
      </c>
    </row>
    <row r="72" spans="1:1">
      <c r="A72" s="674">
        <f>IF('Перечень тарифов'!$K$21="",1,0)</f>
        <v>0</v>
      </c>
    </row>
    <row r="73" spans="1:1">
      <c r="A73" s="674">
        <f>IF('Перечень тарифов'!$O$21="",1,0)</f>
        <v>0</v>
      </c>
    </row>
    <row r="74" spans="1:1">
      <c r="A74" s="674">
        <f>IF('Форма 3.12.2 | Т-ВО'!$O$23="",1,0)</f>
        <v>0</v>
      </c>
    </row>
    <row r="75" spans="1:1">
      <c r="A75" s="689">
        <f>IF('Форма 3.12.1'!$H$18="",1,0)</f>
        <v>0</v>
      </c>
    </row>
    <row r="76" spans="1:1">
      <c r="A76" s="689">
        <f>IF('Форма 3.12.1'!$I$18="",1,0)</f>
        <v>0</v>
      </c>
    </row>
    <row r="77" spans="1:1">
      <c r="A77" s="689">
        <f>IF('Форма 3.12.1'!$J$18="",1,0)</f>
        <v>0</v>
      </c>
    </row>
    <row r="78" spans="1:1">
      <c r="A78" s="689">
        <f>IF('Форма 3.12.1'!$H$19="",1,0)</f>
        <v>0</v>
      </c>
    </row>
    <row r="79" spans="1:1">
      <c r="A79" s="689">
        <f>IF('Форма 3.12.1'!$I$19="",1,0)</f>
        <v>0</v>
      </c>
    </row>
    <row r="80" spans="1:1">
      <c r="A80" s="689">
        <f>IF('Форма 3.12.1'!$J$19="",1,0)</f>
        <v>0</v>
      </c>
    </row>
    <row r="81" spans="1:1">
      <c r="A81" s="689">
        <f>IF('Форма 3.12.1'!$K$22="",1,0)</f>
        <v>0</v>
      </c>
    </row>
    <row r="82" spans="1:1">
      <c r="A82" s="689">
        <f>IF('Форма 3.12.1'!$H$25="",1,0)</f>
        <v>0</v>
      </c>
    </row>
    <row r="83" spans="1:1">
      <c r="A83" s="689">
        <f>IF('Форма 3.12.1'!$I$25="",1,0)</f>
        <v>0</v>
      </c>
    </row>
    <row r="84" spans="1:1">
      <c r="A84" s="689">
        <f>IF('Форма 3.12.1'!$J$25="",1,0)</f>
        <v>0</v>
      </c>
    </row>
    <row r="85" spans="1:1">
      <c r="A85" s="689">
        <f>IF('Форма 3.12.1'!$H$26="",1,0)</f>
        <v>0</v>
      </c>
    </row>
    <row r="86" spans="1:1">
      <c r="A86" s="689">
        <f>IF('Форма 3.12.1'!$I$26="",1,0)</f>
        <v>0</v>
      </c>
    </row>
    <row r="87" spans="1:1">
      <c r="A87" s="689">
        <f>IF('Форма 3.12.1'!$J$26="",1,0)</f>
        <v>0</v>
      </c>
    </row>
    <row r="88" spans="1:1">
      <c r="A88" s="689">
        <f>IF('Форма 3.12.1'!$H$30="",1,0)</f>
        <v>0</v>
      </c>
    </row>
    <row r="89" spans="1:1">
      <c r="A89" s="689">
        <f>IF('Форма 3.12.1'!$I$30="",1,0)</f>
        <v>0</v>
      </c>
    </row>
    <row r="90" spans="1:1">
      <c r="A90" s="689">
        <f>IF('Форма 3.12.1'!$J$30="",1,0)</f>
        <v>0</v>
      </c>
    </row>
    <row r="91" spans="1:1">
      <c r="A91" s="689">
        <f>IF('Форма 3.12.1'!$H$31="",1,0)</f>
        <v>0</v>
      </c>
    </row>
    <row r="92" spans="1:1">
      <c r="A92" s="689">
        <f>IF('Форма 3.12.1'!$I$31="",1,0)</f>
        <v>0</v>
      </c>
    </row>
    <row r="93" spans="1:1">
      <c r="A93" s="689">
        <f>IF('Форма 3.12.1'!$J$31="",1,0)</f>
        <v>0</v>
      </c>
    </row>
    <row r="94" spans="1:1">
      <c r="A94" s="689">
        <f>IF('Форма 3.12.1'!$H$35="",1,0)</f>
        <v>0</v>
      </c>
    </row>
    <row r="95" spans="1:1">
      <c r="A95" s="689">
        <f>IF('Форма 3.12.1'!$I$35="",1,0)</f>
        <v>0</v>
      </c>
    </row>
    <row r="96" spans="1:1">
      <c r="A96" s="689">
        <f>IF('Форма 3.12.1'!$J$35="",1,0)</f>
        <v>0</v>
      </c>
    </row>
    <row r="97" spans="1:1">
      <c r="A97" s="689">
        <f>IF('Форма 3.12.1'!$H$36="",1,0)</f>
        <v>0</v>
      </c>
    </row>
    <row r="98" spans="1:1">
      <c r="A98" s="689">
        <f>IF('Форма 3.12.1'!$I$36="",1,0)</f>
        <v>0</v>
      </c>
    </row>
    <row r="99" spans="1:1">
      <c r="A99" s="689">
        <f>IF('Форма 3.12.1'!$J$36="",1,0)</f>
        <v>0</v>
      </c>
    </row>
    <row r="100" spans="1:1">
      <c r="A100" s="689">
        <f>IF('Форма 3.12.1'!$H$40="",1,0)</f>
        <v>0</v>
      </c>
    </row>
    <row r="101" spans="1:1">
      <c r="A101" s="689">
        <f>IF('Форма 3.12.1'!$I$40="",1,0)</f>
        <v>0</v>
      </c>
    </row>
    <row r="102" spans="1:1">
      <c r="A102" s="689">
        <f>IF('Форма 3.12.1'!$J$40="",1,0)</f>
        <v>0</v>
      </c>
    </row>
    <row r="103" spans="1:1">
      <c r="A103" s="689">
        <f>IF('Форма 3.12.1'!$H$41="",1,0)</f>
        <v>0</v>
      </c>
    </row>
    <row r="104" spans="1:1">
      <c r="A104" s="689">
        <f>IF('Форма 3.12.1'!$I$41="",1,0)</f>
        <v>0</v>
      </c>
    </row>
    <row r="105" spans="1:1">
      <c r="A105" s="689">
        <f>IF('Форма 3.12.1'!$J$41="",1,0)</f>
        <v>0</v>
      </c>
    </row>
    <row r="106" spans="1:1">
      <c r="A106" s="689">
        <f>IF('Форма 3.12.2 | Т-ВО'!$O$26="",1,0)</f>
        <v>0</v>
      </c>
    </row>
    <row r="107" spans="1:1">
      <c r="A107" s="689">
        <f>IF('Форма 3.12.2 | Т-ВО'!$O$27="",1,0)</f>
        <v>0</v>
      </c>
    </row>
    <row r="108" spans="1:1">
      <c r="A108" s="689">
        <f>IF('Форма 3.12.2 | Т-ВО'!$R$27="",1,0)</f>
        <v>0</v>
      </c>
    </row>
    <row r="109" spans="1:1">
      <c r="A109" s="689">
        <f>IF('Форма 3.12.2 | Т-ВО'!$T$27="",1,0)</f>
        <v>0</v>
      </c>
    </row>
    <row r="110" spans="1:1">
      <c r="A110" s="689">
        <f>IF('Форма 3.12.2 | Т-ВО'!$S$27="",1,0)</f>
        <v>0</v>
      </c>
    </row>
    <row r="111" spans="1:1">
      <c r="A111" s="689">
        <f>IF('Форма 3.12.2 | Т-ВО'!$U$27="",1,0)</f>
        <v>0</v>
      </c>
    </row>
    <row r="112" spans="1:1">
      <c r="A112" s="689">
        <f>IF('Форма 3.12.2 | Т-ВО'!$Y$27="",1,0)</f>
        <v>0</v>
      </c>
    </row>
    <row r="113" spans="1:1">
      <c r="A113" s="689">
        <f>IF('Форма 3.12.2 | Т-ВО'!$AA$27="",1,0)</f>
        <v>0</v>
      </c>
    </row>
    <row r="114" spans="1:1">
      <c r="A114" s="689">
        <f>IF('Форма 3.12.2 | Т-ВО'!$V$27="",1,0)</f>
        <v>0</v>
      </c>
    </row>
    <row r="115" spans="1:1">
      <c r="A115" s="689">
        <f>IF('Форма 3.12.2 | Т-ВО'!$Z$27="",1,0)</f>
        <v>0</v>
      </c>
    </row>
    <row r="116" spans="1:1">
      <c r="A116" s="689">
        <f>IF('Форма 3.12.2 | Т-ВО'!$AB$27="",1,0)</f>
        <v>0</v>
      </c>
    </row>
    <row r="117" spans="1:1">
      <c r="A117" s="689">
        <f>IF('Форма 3.12.2 | Т-ВО'!$Y$23="",1,0)</f>
        <v>0</v>
      </c>
    </row>
    <row r="118" spans="1:1">
      <c r="A118" s="689">
        <f>IF('Форма 3.12.2 | Т-ВО'!$AA$23="",1,0)</f>
        <v>0</v>
      </c>
    </row>
    <row r="119" spans="1:1">
      <c r="A119" s="689">
        <f>IF('Форма 3.12.2 | Т-ВО'!$V$23="",1,0)</f>
        <v>0</v>
      </c>
    </row>
    <row r="120" spans="1:1">
      <c r="A120" s="689">
        <f>IF('Форма 3.12.2 | Т-ВО'!$Z$23="",1,0)</f>
        <v>0</v>
      </c>
    </row>
    <row r="121" spans="1:1">
      <c r="A121" s="689">
        <f>IF('Форма 3.12.2 | Т-ВО'!$AB$23="",1,0)</f>
        <v>0</v>
      </c>
    </row>
    <row r="122" spans="1:1">
      <c r="A122" s="689">
        <f>IF('Форма 3.12.2 | Т-ВО'!$AF$23="",1,0)</f>
        <v>0</v>
      </c>
    </row>
    <row r="123" spans="1:1">
      <c r="A123" s="689">
        <f>IF('Форма 3.12.2 | Т-ВО'!$AH$23="",1,0)</f>
        <v>0</v>
      </c>
    </row>
    <row r="124" spans="1:1">
      <c r="A124" s="689">
        <f>IF('Форма 3.12.2 | Т-ВО'!$AC$23="",1,0)</f>
        <v>0</v>
      </c>
    </row>
    <row r="125" spans="1:1">
      <c r="A125" s="689">
        <f>IF('Форма 3.12.2 | Т-ВО'!$AG$23="",1,0)</f>
        <v>0</v>
      </c>
    </row>
    <row r="126" spans="1:1">
      <c r="A126" s="689">
        <f>IF('Форма 3.12.2 | Т-ВО'!$AI$23="",1,0)</f>
        <v>0</v>
      </c>
    </row>
    <row r="127" spans="1:1">
      <c r="A127" s="689">
        <f>IF('Форма 3.12.2 | Т-ВО'!$AF$27="",1,0)</f>
        <v>0</v>
      </c>
    </row>
    <row r="128" spans="1:1">
      <c r="A128" s="689">
        <f>IF('Форма 3.12.2 | Т-ВО'!$AH$27="",1,0)</f>
        <v>0</v>
      </c>
    </row>
    <row r="129" spans="1:1">
      <c r="A129" s="689">
        <f>IF('Форма 3.12.2 | Т-ВО'!$AC$27="",1,0)</f>
        <v>0</v>
      </c>
    </row>
    <row r="130" spans="1:1">
      <c r="A130" s="689">
        <f>IF('Форма 3.12.2 | Т-ВО'!$AG$27="",1,0)</f>
        <v>0</v>
      </c>
    </row>
    <row r="131" spans="1:1">
      <c r="A131" s="689">
        <f>IF('Форма 3.12.2 | Т-ВО'!$AI$27="",1,0)</f>
        <v>0</v>
      </c>
    </row>
    <row r="132" spans="1:1">
      <c r="A132" s="689">
        <f>IF('Форма 3.12.2 | Т-ВО'!$AM$27="",1,0)</f>
        <v>0</v>
      </c>
    </row>
    <row r="133" spans="1:1">
      <c r="A133" s="689">
        <f>IF('Форма 3.12.2 | Т-ВО'!$AO$27="",1,0)</f>
        <v>0</v>
      </c>
    </row>
    <row r="134" spans="1:1">
      <c r="A134" s="689">
        <f>IF('Форма 3.12.2 | Т-ВО'!$AJ$27="",1,0)</f>
        <v>0</v>
      </c>
    </row>
    <row r="135" spans="1:1">
      <c r="A135" s="689">
        <f>IF('Форма 3.12.2 | Т-ВО'!$AN$27="",1,0)</f>
        <v>0</v>
      </c>
    </row>
    <row r="136" spans="1:1">
      <c r="A136" s="689">
        <f>IF('Форма 3.12.2 | Т-ВО'!$AP$27="",1,0)</f>
        <v>0</v>
      </c>
    </row>
    <row r="137" spans="1:1">
      <c r="A137" s="689">
        <f>IF('Форма 3.12.2 | Т-ВО'!$AM$23="",1,0)</f>
        <v>0</v>
      </c>
    </row>
    <row r="138" spans="1:1">
      <c r="A138" s="689">
        <f>IF('Форма 3.12.2 | Т-ВО'!$AO$23="",1,0)</f>
        <v>0</v>
      </c>
    </row>
    <row r="139" spans="1:1">
      <c r="A139" s="689">
        <f>IF('Форма 3.12.2 | Т-ВО'!$AJ$23="",1,0)</f>
        <v>0</v>
      </c>
    </row>
    <row r="140" spans="1:1">
      <c r="A140" s="689">
        <f>IF('Форма 3.12.2 | Т-ВО'!$AN$23="",1,0)</f>
        <v>0</v>
      </c>
    </row>
    <row r="141" spans="1:1">
      <c r="A141" s="689">
        <f>IF('Форма 3.12.2 | Т-ВО'!$AP$23="",1,0)</f>
        <v>0</v>
      </c>
    </row>
    <row r="142" spans="1:1">
      <c r="A142" s="689">
        <f>IF('Форма 3.12.2 | Т-ВО'!$AT$23="",1,0)</f>
        <v>0</v>
      </c>
    </row>
    <row r="143" spans="1:1">
      <c r="A143" s="689">
        <f>IF('Форма 3.12.2 | Т-ВО'!$AV$23="",1,0)</f>
        <v>0</v>
      </c>
    </row>
    <row r="144" spans="1:1">
      <c r="A144" s="689">
        <f>IF('Форма 3.12.2 | Т-ВО'!$AQ$23="",1,0)</f>
        <v>0</v>
      </c>
    </row>
    <row r="145" spans="1:1">
      <c r="A145" s="689">
        <f>IF('Форма 3.12.2 | Т-ВО'!$AU$23="",1,0)</f>
        <v>0</v>
      </c>
    </row>
    <row r="146" spans="1:1">
      <c r="A146" s="689">
        <f>IF('Форма 3.12.2 | Т-ВО'!$AW$23="",1,0)</f>
        <v>0</v>
      </c>
    </row>
    <row r="147" spans="1:1">
      <c r="A147" s="689">
        <f>IF('Форма 3.12.2 | Т-ВО'!$AT$27="",1,0)</f>
        <v>0</v>
      </c>
    </row>
    <row r="148" spans="1:1">
      <c r="A148" s="689">
        <f>IF('Форма 3.12.2 | Т-ВО'!$AV$27="",1,0)</f>
        <v>0</v>
      </c>
    </row>
    <row r="149" spans="1:1">
      <c r="A149" s="689">
        <f>IF('Форма 3.12.2 | Т-ВО'!$AQ$27="",1,0)</f>
        <v>0</v>
      </c>
    </row>
    <row r="150" spans="1:1">
      <c r="A150" s="689">
        <f>IF('Форма 3.12.2 | Т-ВО'!$AU$27="",1,0)</f>
        <v>0</v>
      </c>
    </row>
    <row r="151" spans="1:1">
      <c r="A151" s="689">
        <f>IF('Форма 3.12.2 | Т-ВО'!$AW$27="",1,0)</f>
        <v>0</v>
      </c>
    </row>
    <row r="152" spans="1:1">
      <c r="A152" s="689">
        <f>IF('Форма 3.12.2 | Т-ВО'!$BA$27="",1,0)</f>
        <v>0</v>
      </c>
    </row>
    <row r="153" spans="1:1">
      <c r="A153" s="689">
        <f>IF('Форма 3.12.2 | Т-ВО'!$BC$27="",1,0)</f>
        <v>0</v>
      </c>
    </row>
    <row r="154" spans="1:1">
      <c r="A154" s="689">
        <f>IF('Форма 3.12.2 | Т-ВО'!$AX$27="",1,0)</f>
        <v>0</v>
      </c>
    </row>
    <row r="155" spans="1:1">
      <c r="A155" s="689">
        <f>IF('Форма 3.12.2 | Т-ВО'!$BB$27="",1,0)</f>
        <v>0</v>
      </c>
    </row>
    <row r="156" spans="1:1">
      <c r="A156" s="689">
        <f>IF('Форма 3.12.2 | Т-ВО'!$BD$27="",1,0)</f>
        <v>0</v>
      </c>
    </row>
    <row r="157" spans="1:1">
      <c r="A157" s="689">
        <f>IF('Форма 3.12.2 | Т-ВО'!$BA$23="",1,0)</f>
        <v>0</v>
      </c>
    </row>
    <row r="158" spans="1:1">
      <c r="A158" s="689">
        <f>IF('Форма 3.12.2 | Т-ВО'!$BC$23="",1,0)</f>
        <v>0</v>
      </c>
    </row>
    <row r="159" spans="1:1">
      <c r="A159" s="689">
        <f>IF('Форма 3.12.2 | Т-ВО'!$AX$23="",1,0)</f>
        <v>0</v>
      </c>
    </row>
    <row r="160" spans="1:1">
      <c r="A160" s="689">
        <f>IF('Форма 3.12.2 | Т-ВО'!$BB$23="",1,0)</f>
        <v>0</v>
      </c>
    </row>
    <row r="161" spans="1:1">
      <c r="A161" s="689">
        <f>IF('Форма 3.12.2 | Т-ВО'!$BD$23="",1,0)</f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06"/>
  </cols>
  <sheetData>
    <row r="1" spans="1:3">
      <c r="A1" s="706" t="s">
        <v>518</v>
      </c>
      <c r="B1" s="706" t="s">
        <v>519</v>
      </c>
      <c r="C1" s="706" t="s">
        <v>70</v>
      </c>
    </row>
    <row r="2" spans="1:3">
      <c r="A2" s="706">
        <v>4189678</v>
      </c>
      <c r="B2" s="706" t="s">
        <v>919</v>
      </c>
      <c r="C2" s="706" t="s">
        <v>920</v>
      </c>
    </row>
    <row r="3" spans="1:3">
      <c r="A3" s="706">
        <v>4190415</v>
      </c>
      <c r="B3" s="706" t="s">
        <v>921</v>
      </c>
      <c r="C3" s="706" t="s">
        <v>920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79"/>
    <col min="2" max="2" width="66" style="379" customWidth="1"/>
    <col min="3" max="16384" width="9.140625" style="379"/>
  </cols>
  <sheetData>
    <row r="3" spans="2:2">
      <c r="B3" s="474" t="s">
        <v>1325</v>
      </c>
    </row>
    <row r="4" spans="2:2">
      <c r="B4" s="474" t="s">
        <v>522</v>
      </c>
    </row>
    <row r="5" spans="2:2">
      <c r="B5" s="474" t="s">
        <v>523</v>
      </c>
    </row>
    <row r="6" spans="2:2">
      <c r="B6" s="474" t="s">
        <v>524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1"/>
    <col min="2" max="16384" width="9.140625" style="25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17" t="str">
        <f>"Код отчёта: " &amp; GetCode()</f>
        <v>Код отчёта: FAS.JKH.OPEN.INFO.REQUEST.VO</v>
      </c>
      <c r="C2" s="717"/>
      <c r="D2" s="717"/>
      <c r="E2" s="717"/>
      <c r="F2" s="717"/>
      <c r="G2" s="717"/>
      <c r="Q2" s="351"/>
      <c r="R2" s="351"/>
      <c r="S2" s="351"/>
      <c r="T2" s="351"/>
      <c r="U2" s="351"/>
      <c r="V2" s="351"/>
      <c r="W2" s="351"/>
    </row>
    <row r="3" spans="1:27" ht="18" customHeight="1">
      <c r="B3" s="718" t="str">
        <f>"Версия " &amp; GetVersion()</f>
        <v>Версия 1.0.2</v>
      </c>
      <c r="C3" s="718"/>
      <c r="H3" s="42"/>
      <c r="I3" s="42"/>
      <c r="J3" s="42"/>
      <c r="K3" s="42"/>
      <c r="L3" s="42"/>
      <c r="M3" s="42"/>
      <c r="N3" s="42"/>
      <c r="O3" s="42"/>
      <c r="P3" s="42"/>
      <c r="Q3" s="351"/>
      <c r="R3" s="351"/>
      <c r="S3" s="351"/>
      <c r="T3" s="351"/>
      <c r="U3" s="351"/>
      <c r="V3" s="351"/>
      <c r="W3" s="38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21" t="s">
        <v>641</v>
      </c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19" t="s">
        <v>596</v>
      </c>
      <c r="F7" s="719"/>
      <c r="G7" s="719"/>
      <c r="H7" s="719"/>
      <c r="I7" s="719"/>
      <c r="J7" s="719"/>
      <c r="K7" s="719"/>
      <c r="L7" s="719"/>
      <c r="M7" s="719"/>
      <c r="N7" s="719"/>
      <c r="O7" s="719"/>
      <c r="P7" s="719"/>
      <c r="Q7" s="719"/>
      <c r="R7" s="719"/>
      <c r="S7" s="719"/>
      <c r="T7" s="719"/>
      <c r="U7" s="719"/>
      <c r="V7" s="719"/>
      <c r="W7" s="719"/>
      <c r="X7" s="719"/>
      <c r="Y7" s="58"/>
    </row>
    <row r="8" spans="1:27" ht="15" customHeight="1">
      <c r="A8" s="42"/>
      <c r="B8" s="77"/>
      <c r="C8" s="76"/>
      <c r="D8" s="5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19"/>
      <c r="S8" s="719"/>
      <c r="T8" s="719"/>
      <c r="U8" s="719"/>
      <c r="V8" s="719"/>
      <c r="W8" s="719"/>
      <c r="X8" s="719"/>
      <c r="Y8" s="58"/>
    </row>
    <row r="9" spans="1:27" ht="15" customHeight="1">
      <c r="A9" s="42"/>
      <c r="B9" s="77"/>
      <c r="C9" s="76"/>
      <c r="D9" s="5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  <c r="P9" s="719"/>
      <c r="Q9" s="719"/>
      <c r="R9" s="719"/>
      <c r="S9" s="719"/>
      <c r="T9" s="719"/>
      <c r="U9" s="719"/>
      <c r="V9" s="719"/>
      <c r="W9" s="719"/>
      <c r="X9" s="719"/>
      <c r="Y9" s="58"/>
    </row>
    <row r="10" spans="1:27" ht="10.5" customHeight="1">
      <c r="A10" s="42"/>
      <c r="B10" s="77"/>
      <c r="C10" s="76"/>
      <c r="D10" s="59"/>
      <c r="E10" s="719"/>
      <c r="F10" s="719"/>
      <c r="G10" s="719"/>
      <c r="H10" s="719"/>
      <c r="I10" s="719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58"/>
    </row>
    <row r="11" spans="1:27" ht="27" customHeight="1">
      <c r="A11" s="42"/>
      <c r="B11" s="77"/>
      <c r="C11" s="76"/>
      <c r="D11" s="59"/>
      <c r="E11" s="719"/>
      <c r="F11" s="719"/>
      <c r="G11" s="719"/>
      <c r="H11" s="719"/>
      <c r="I11" s="719"/>
      <c r="J11" s="719"/>
      <c r="K11" s="719"/>
      <c r="L11" s="719"/>
      <c r="M11" s="719"/>
      <c r="N11" s="719"/>
      <c r="O11" s="719"/>
      <c r="P11" s="719"/>
      <c r="Q11" s="719"/>
      <c r="R11" s="719"/>
      <c r="S11" s="719"/>
      <c r="T11" s="719"/>
      <c r="U11" s="719"/>
      <c r="V11" s="719"/>
      <c r="W11" s="719"/>
      <c r="X11" s="719"/>
      <c r="Y11" s="58"/>
    </row>
    <row r="12" spans="1:27" ht="12" customHeight="1">
      <c r="A12" s="42"/>
      <c r="B12" s="77"/>
      <c r="C12" s="76"/>
      <c r="D12" s="59"/>
      <c r="E12" s="719"/>
      <c r="F12" s="719"/>
      <c r="G12" s="719"/>
      <c r="H12" s="719"/>
      <c r="I12" s="719"/>
      <c r="J12" s="719"/>
      <c r="K12" s="719"/>
      <c r="L12" s="719"/>
      <c r="M12" s="719"/>
      <c r="N12" s="719"/>
      <c r="O12" s="719"/>
      <c r="P12" s="719"/>
      <c r="Q12" s="719"/>
      <c r="R12" s="719"/>
      <c r="S12" s="719"/>
      <c r="T12" s="719"/>
      <c r="U12" s="719"/>
      <c r="V12" s="719"/>
      <c r="W12" s="719"/>
      <c r="X12" s="719"/>
      <c r="Y12" s="58"/>
    </row>
    <row r="13" spans="1:27" ht="38.25" customHeight="1">
      <c r="A13" s="42"/>
      <c r="B13" s="77"/>
      <c r="C13" s="76"/>
      <c r="D13" s="59"/>
      <c r="E13" s="719"/>
      <c r="F13" s="719"/>
      <c r="G13" s="719"/>
      <c r="H13" s="719"/>
      <c r="I13" s="719"/>
      <c r="J13" s="719"/>
      <c r="K13" s="719"/>
      <c r="L13" s="719"/>
      <c r="M13" s="719"/>
      <c r="N13" s="719"/>
      <c r="O13" s="719"/>
      <c r="P13" s="719"/>
      <c r="Q13" s="719"/>
      <c r="R13" s="719"/>
      <c r="S13" s="719"/>
      <c r="T13" s="719"/>
      <c r="U13" s="719"/>
      <c r="V13" s="719"/>
      <c r="W13" s="719"/>
      <c r="X13" s="719"/>
      <c r="Y13" s="72"/>
    </row>
    <row r="14" spans="1:27" ht="15" customHeight="1">
      <c r="A14" s="42"/>
      <c r="B14" s="77"/>
      <c r="C14" s="76"/>
      <c r="D14" s="59"/>
      <c r="E14" s="719"/>
      <c r="F14" s="719"/>
      <c r="G14" s="719"/>
      <c r="H14" s="719"/>
      <c r="I14" s="719"/>
      <c r="J14" s="719"/>
      <c r="K14" s="719"/>
      <c r="L14" s="719"/>
      <c r="M14" s="719"/>
      <c r="N14" s="719"/>
      <c r="O14" s="719"/>
      <c r="P14" s="719"/>
      <c r="Q14" s="719"/>
      <c r="R14" s="719"/>
      <c r="S14" s="719"/>
      <c r="T14" s="719"/>
      <c r="U14" s="719"/>
      <c r="V14" s="719"/>
      <c r="W14" s="719"/>
      <c r="X14" s="719"/>
      <c r="Y14" s="58"/>
    </row>
    <row r="15" spans="1:27" ht="15">
      <c r="A15" s="42"/>
      <c r="B15" s="77"/>
      <c r="C15" s="76"/>
      <c r="D15" s="59"/>
      <c r="E15" s="719"/>
      <c r="F15" s="719"/>
      <c r="G15" s="719"/>
      <c r="H15" s="719"/>
      <c r="I15" s="719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58"/>
    </row>
    <row r="16" spans="1:27" ht="15">
      <c r="A16" s="42"/>
      <c r="B16" s="77"/>
      <c r="C16" s="76"/>
      <c r="D16" s="59"/>
      <c r="E16" s="719"/>
      <c r="F16" s="719"/>
      <c r="G16" s="719"/>
      <c r="H16" s="719"/>
      <c r="I16" s="719"/>
      <c r="J16" s="719"/>
      <c r="K16" s="719"/>
      <c r="L16" s="719"/>
      <c r="M16" s="719"/>
      <c r="N16" s="719"/>
      <c r="O16" s="719"/>
      <c r="P16" s="719"/>
      <c r="Q16" s="719"/>
      <c r="R16" s="719"/>
      <c r="S16" s="719"/>
      <c r="T16" s="719"/>
      <c r="U16" s="719"/>
      <c r="V16" s="719"/>
      <c r="W16" s="719"/>
      <c r="X16" s="719"/>
      <c r="Y16" s="58"/>
    </row>
    <row r="17" spans="1:25" ht="15" customHeight="1">
      <c r="A17" s="42"/>
      <c r="B17" s="77"/>
      <c r="C17" s="76"/>
      <c r="D17" s="59"/>
      <c r="E17" s="719"/>
      <c r="F17" s="719"/>
      <c r="G17" s="719"/>
      <c r="H17" s="719"/>
      <c r="I17" s="719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/>
      <c r="W17" s="719"/>
      <c r="X17" s="719"/>
      <c r="Y17" s="58"/>
    </row>
    <row r="18" spans="1:25" ht="15">
      <c r="A18" s="42"/>
      <c r="B18" s="77"/>
      <c r="C18" s="76"/>
      <c r="D18" s="59"/>
      <c r="E18" s="719"/>
      <c r="F18" s="719"/>
      <c r="G18" s="719"/>
      <c r="H18" s="719"/>
      <c r="I18" s="719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/>
      <c r="W18" s="719"/>
      <c r="X18" s="719"/>
      <c r="Y18" s="58"/>
    </row>
    <row r="19" spans="1:25" ht="59.25" customHeight="1">
      <c r="A19" s="42"/>
      <c r="B19" s="77"/>
      <c r="C19" s="76"/>
      <c r="D19" s="65"/>
      <c r="E19" s="719"/>
      <c r="F19" s="719"/>
      <c r="G19" s="719"/>
      <c r="H19" s="719"/>
      <c r="I19" s="719"/>
      <c r="J19" s="719"/>
      <c r="K19" s="719"/>
      <c r="L19" s="719"/>
      <c r="M19" s="719"/>
      <c r="N19" s="719"/>
      <c r="O19" s="719"/>
      <c r="P19" s="719"/>
      <c r="Q19" s="719"/>
      <c r="R19" s="719"/>
      <c r="S19" s="719"/>
      <c r="T19" s="719"/>
      <c r="U19" s="719"/>
      <c r="V19" s="719"/>
      <c r="W19" s="719"/>
      <c r="X19" s="719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24" t="s">
        <v>257</v>
      </c>
      <c r="G21" s="725"/>
      <c r="H21" s="725"/>
      <c r="I21" s="725"/>
      <c r="J21" s="725"/>
      <c r="K21" s="725"/>
      <c r="L21" s="725"/>
      <c r="M21" s="725"/>
      <c r="N21" s="59"/>
      <c r="O21" s="70" t="s">
        <v>240</v>
      </c>
      <c r="P21" s="726" t="s">
        <v>241</v>
      </c>
      <c r="Q21" s="727"/>
      <c r="R21" s="727"/>
      <c r="S21" s="727"/>
      <c r="T21" s="727"/>
      <c r="U21" s="727"/>
      <c r="V21" s="727"/>
      <c r="W21" s="727"/>
      <c r="X21" s="727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24" t="s">
        <v>243</v>
      </c>
      <c r="G22" s="725"/>
      <c r="H22" s="725"/>
      <c r="I22" s="725"/>
      <c r="J22" s="725"/>
      <c r="K22" s="725"/>
      <c r="L22" s="725"/>
      <c r="M22" s="725"/>
      <c r="N22" s="59"/>
      <c r="O22" s="73" t="s">
        <v>240</v>
      </c>
      <c r="P22" s="726" t="s">
        <v>594</v>
      </c>
      <c r="Q22" s="727"/>
      <c r="R22" s="727"/>
      <c r="S22" s="727"/>
      <c r="T22" s="727"/>
      <c r="U22" s="727"/>
      <c r="V22" s="727"/>
      <c r="W22" s="727"/>
      <c r="X22" s="727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20"/>
      <c r="Q23" s="720"/>
      <c r="R23" s="720"/>
      <c r="S23" s="720"/>
      <c r="T23" s="720"/>
      <c r="U23" s="720"/>
      <c r="V23" s="720"/>
      <c r="W23" s="720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23" t="s">
        <v>416</v>
      </c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23"/>
      <c r="U35" s="723"/>
      <c r="V35" s="723"/>
      <c r="W35" s="723"/>
      <c r="X35" s="723"/>
      <c r="Y35" s="58"/>
    </row>
    <row r="36" spans="1:25" ht="38.25" hidden="1" customHeight="1">
      <c r="A36" s="42"/>
      <c r="B36" s="77"/>
      <c r="C36" s="76"/>
      <c r="D36" s="60"/>
      <c r="E36" s="723"/>
      <c r="F36" s="723"/>
      <c r="G36" s="723"/>
      <c r="H36" s="723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3"/>
      <c r="Y36" s="58"/>
    </row>
    <row r="37" spans="1:25" ht="9.75" hidden="1" customHeight="1">
      <c r="A37" s="42"/>
      <c r="B37" s="77"/>
      <c r="C37" s="76"/>
      <c r="D37" s="60"/>
      <c r="E37" s="723"/>
      <c r="F37" s="723"/>
      <c r="G37" s="723"/>
      <c r="H37" s="723"/>
      <c r="I37" s="723"/>
      <c r="J37" s="723"/>
      <c r="K37" s="723"/>
      <c r="L37" s="723"/>
      <c r="M37" s="723"/>
      <c r="N37" s="723"/>
      <c r="O37" s="723"/>
      <c r="P37" s="723"/>
      <c r="Q37" s="723"/>
      <c r="R37" s="723"/>
      <c r="S37" s="723"/>
      <c r="T37" s="723"/>
      <c r="U37" s="723"/>
      <c r="V37" s="723"/>
      <c r="W37" s="723"/>
      <c r="X37" s="723"/>
      <c r="Y37" s="58"/>
    </row>
    <row r="38" spans="1:25" ht="51" hidden="1" customHeight="1">
      <c r="A38" s="42"/>
      <c r="B38" s="77"/>
      <c r="C38" s="76"/>
      <c r="D38" s="60"/>
      <c r="E38" s="723"/>
      <c r="F38" s="723"/>
      <c r="G38" s="723"/>
      <c r="H38" s="723"/>
      <c r="I38" s="723"/>
      <c r="J38" s="723"/>
      <c r="K38" s="723"/>
      <c r="L38" s="723"/>
      <c r="M38" s="723"/>
      <c r="N38" s="723"/>
      <c r="O38" s="723"/>
      <c r="P38" s="723"/>
      <c r="Q38" s="723"/>
      <c r="R38" s="723"/>
      <c r="S38" s="723"/>
      <c r="T38" s="723"/>
      <c r="U38" s="723"/>
      <c r="V38" s="723"/>
      <c r="W38" s="723"/>
      <c r="X38" s="723"/>
      <c r="Y38" s="58"/>
    </row>
    <row r="39" spans="1:25" ht="15" hidden="1" customHeight="1">
      <c r="A39" s="42"/>
      <c r="B39" s="77"/>
      <c r="C39" s="76"/>
      <c r="D39" s="60"/>
      <c r="E39" s="723"/>
      <c r="F39" s="723"/>
      <c r="G39" s="723"/>
      <c r="H39" s="723"/>
      <c r="I39" s="723"/>
      <c r="J39" s="723"/>
      <c r="K39" s="723"/>
      <c r="L39" s="723"/>
      <c r="M39" s="723"/>
      <c r="N39" s="723"/>
      <c r="O39" s="723"/>
      <c r="P39" s="723"/>
      <c r="Q39" s="723"/>
      <c r="R39" s="723"/>
      <c r="S39" s="723"/>
      <c r="T39" s="723"/>
      <c r="U39" s="723"/>
      <c r="V39" s="723"/>
      <c r="W39" s="723"/>
      <c r="X39" s="723"/>
      <c r="Y39" s="58"/>
    </row>
    <row r="40" spans="1:25" ht="12" hidden="1" customHeight="1">
      <c r="A40" s="42"/>
      <c r="B40" s="77"/>
      <c r="C40" s="76"/>
      <c r="D40" s="60"/>
      <c r="E40" s="709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0"/>
      <c r="S40" s="710"/>
      <c r="T40" s="710"/>
      <c r="U40" s="710"/>
      <c r="V40" s="710"/>
      <c r="W40" s="710"/>
      <c r="X40" s="710"/>
      <c r="Y40" s="58"/>
    </row>
    <row r="41" spans="1:25" ht="38.25" hidden="1" customHeight="1">
      <c r="A41" s="42"/>
      <c r="B41" s="77"/>
      <c r="C41" s="76"/>
      <c r="D41" s="60"/>
      <c r="E41" s="723"/>
      <c r="F41" s="723"/>
      <c r="G41" s="723"/>
      <c r="H41" s="723"/>
      <c r="I41" s="723"/>
      <c r="J41" s="723"/>
      <c r="K41" s="723"/>
      <c r="L41" s="723"/>
      <c r="M41" s="723"/>
      <c r="N41" s="723"/>
      <c r="O41" s="723"/>
      <c r="P41" s="723"/>
      <c r="Q41" s="723"/>
      <c r="R41" s="723"/>
      <c r="S41" s="723"/>
      <c r="T41" s="723"/>
      <c r="U41" s="723"/>
      <c r="V41" s="723"/>
      <c r="W41" s="723"/>
      <c r="X41" s="723"/>
      <c r="Y41" s="58"/>
    </row>
    <row r="42" spans="1:25" ht="15" hidden="1">
      <c r="A42" s="42"/>
      <c r="B42" s="77"/>
      <c r="C42" s="76"/>
      <c r="D42" s="60"/>
      <c r="E42" s="723"/>
      <c r="F42" s="723"/>
      <c r="G42" s="723"/>
      <c r="H42" s="723"/>
      <c r="I42" s="723"/>
      <c r="J42" s="723"/>
      <c r="K42" s="723"/>
      <c r="L42" s="723"/>
      <c r="M42" s="723"/>
      <c r="N42" s="723"/>
      <c r="O42" s="723"/>
      <c r="P42" s="723"/>
      <c r="Q42" s="723"/>
      <c r="R42" s="723"/>
      <c r="S42" s="723"/>
      <c r="T42" s="723"/>
      <c r="U42" s="723"/>
      <c r="V42" s="723"/>
      <c r="W42" s="723"/>
      <c r="X42" s="723"/>
      <c r="Y42" s="58"/>
    </row>
    <row r="43" spans="1:25" ht="15" hidden="1">
      <c r="A43" s="42"/>
      <c r="B43" s="77"/>
      <c r="C43" s="76"/>
      <c r="D43" s="60"/>
      <c r="E43" s="723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  <c r="Y43" s="58"/>
    </row>
    <row r="44" spans="1:25" ht="33.75" hidden="1" customHeight="1">
      <c r="A44" s="42"/>
      <c r="B44" s="77"/>
      <c r="C44" s="76"/>
      <c r="D44" s="65"/>
      <c r="E44" s="723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58"/>
    </row>
    <row r="45" spans="1:25" ht="15" hidden="1">
      <c r="A45" s="42"/>
      <c r="B45" s="77"/>
      <c r="C45" s="76"/>
      <c r="D45" s="65"/>
      <c r="E45" s="723"/>
      <c r="F45" s="723"/>
      <c r="G45" s="723"/>
      <c r="H45" s="723"/>
      <c r="I45" s="723"/>
      <c r="J45" s="723"/>
      <c r="K45" s="723"/>
      <c r="L45" s="723"/>
      <c r="M45" s="723"/>
      <c r="N45" s="723"/>
      <c r="O45" s="723"/>
      <c r="P45" s="723"/>
      <c r="Q45" s="723"/>
      <c r="R45" s="723"/>
      <c r="S45" s="723"/>
      <c r="T45" s="723"/>
      <c r="U45" s="723"/>
      <c r="V45" s="723"/>
      <c r="W45" s="723"/>
      <c r="X45" s="723"/>
      <c r="Y45" s="58"/>
    </row>
    <row r="46" spans="1:25" ht="24" hidden="1" customHeight="1">
      <c r="A46" s="42"/>
      <c r="B46" s="77"/>
      <c r="C46" s="76"/>
      <c r="D46" s="60"/>
      <c r="E46" s="711" t="s">
        <v>239</v>
      </c>
      <c r="F46" s="711"/>
      <c r="G46" s="711"/>
      <c r="H46" s="711"/>
      <c r="I46" s="711"/>
      <c r="J46" s="711"/>
      <c r="K46" s="711"/>
      <c r="L46" s="711"/>
      <c r="M46" s="711"/>
      <c r="N46" s="711"/>
      <c r="O46" s="711"/>
      <c r="P46" s="711"/>
      <c r="Q46" s="711"/>
      <c r="R46" s="711"/>
      <c r="S46" s="711"/>
      <c r="T46" s="711"/>
      <c r="U46" s="711"/>
      <c r="V46" s="711"/>
      <c r="W46" s="711"/>
      <c r="X46" s="711"/>
      <c r="Y46" s="58"/>
    </row>
    <row r="47" spans="1:25" ht="37.5" hidden="1" customHeight="1">
      <c r="A47" s="42"/>
      <c r="B47" s="77"/>
      <c r="C47" s="76"/>
      <c r="D47" s="60"/>
      <c r="E47" s="711"/>
      <c r="F47" s="711"/>
      <c r="G47" s="711"/>
      <c r="H47" s="711"/>
      <c r="I47" s="711"/>
      <c r="J47" s="711"/>
      <c r="K47" s="711"/>
      <c r="L47" s="711"/>
      <c r="M47" s="711"/>
      <c r="N47" s="711"/>
      <c r="O47" s="711"/>
      <c r="P47" s="711"/>
      <c r="Q47" s="711"/>
      <c r="R47" s="711"/>
      <c r="S47" s="711"/>
      <c r="T47" s="711"/>
      <c r="U47" s="711"/>
      <c r="V47" s="711"/>
      <c r="W47" s="711"/>
      <c r="X47" s="711"/>
      <c r="Y47" s="58"/>
    </row>
    <row r="48" spans="1:25" ht="24" hidden="1" customHeight="1">
      <c r="A48" s="42"/>
      <c r="B48" s="77"/>
      <c r="C48" s="76"/>
      <c r="D48" s="60"/>
      <c r="E48" s="711"/>
      <c r="F48" s="711"/>
      <c r="G48" s="711"/>
      <c r="H48" s="711"/>
      <c r="I48" s="711"/>
      <c r="J48" s="711"/>
      <c r="K48" s="711"/>
      <c r="L48" s="711"/>
      <c r="M48" s="711"/>
      <c r="N48" s="711"/>
      <c r="O48" s="711"/>
      <c r="P48" s="711"/>
      <c r="Q48" s="711"/>
      <c r="R48" s="711"/>
      <c r="S48" s="711"/>
      <c r="T48" s="711"/>
      <c r="U48" s="711"/>
      <c r="V48" s="711"/>
      <c r="W48" s="711"/>
      <c r="X48" s="711"/>
      <c r="Y48" s="58"/>
    </row>
    <row r="49" spans="1:25" ht="51" hidden="1" customHeight="1">
      <c r="A49" s="42"/>
      <c r="B49" s="77"/>
      <c r="C49" s="76"/>
      <c r="D49" s="60"/>
      <c r="E49" s="711"/>
      <c r="F49" s="711"/>
      <c r="G49" s="711"/>
      <c r="H49" s="711"/>
      <c r="I49" s="711"/>
      <c r="J49" s="711"/>
      <c r="K49" s="711"/>
      <c r="L49" s="711"/>
      <c r="M49" s="711"/>
      <c r="N49" s="711"/>
      <c r="O49" s="711"/>
      <c r="P49" s="711"/>
      <c r="Q49" s="711"/>
      <c r="R49" s="711"/>
      <c r="S49" s="711"/>
      <c r="T49" s="711"/>
      <c r="U49" s="711"/>
      <c r="V49" s="711"/>
      <c r="W49" s="711"/>
      <c r="X49" s="711"/>
      <c r="Y49" s="58"/>
    </row>
    <row r="50" spans="1:25" ht="15" hidden="1">
      <c r="A50" s="42"/>
      <c r="B50" s="77"/>
      <c r="C50" s="76"/>
      <c r="D50" s="60"/>
      <c r="E50" s="711"/>
      <c r="F50" s="711"/>
      <c r="G50" s="711"/>
      <c r="H50" s="711"/>
      <c r="I50" s="711"/>
      <c r="J50" s="711"/>
      <c r="K50" s="711"/>
      <c r="L50" s="711"/>
      <c r="M50" s="711"/>
      <c r="N50" s="711"/>
      <c r="O50" s="711"/>
      <c r="P50" s="711"/>
      <c r="Q50" s="711"/>
      <c r="R50" s="711"/>
      <c r="S50" s="711"/>
      <c r="T50" s="711"/>
      <c r="U50" s="711"/>
      <c r="V50" s="711"/>
      <c r="W50" s="711"/>
      <c r="X50" s="711"/>
      <c r="Y50" s="58"/>
    </row>
    <row r="51" spans="1:25" ht="15" hidden="1">
      <c r="A51" s="42"/>
      <c r="B51" s="77"/>
      <c r="C51" s="76"/>
      <c r="D51" s="60"/>
      <c r="E51" s="711"/>
      <c r="F51" s="711"/>
      <c r="G51" s="711"/>
      <c r="H51" s="711"/>
      <c r="I51" s="711"/>
      <c r="J51" s="711"/>
      <c r="K51" s="711"/>
      <c r="L51" s="711"/>
      <c r="M51" s="711"/>
      <c r="N51" s="711"/>
      <c r="O51" s="711"/>
      <c r="P51" s="711"/>
      <c r="Q51" s="711"/>
      <c r="R51" s="711"/>
      <c r="S51" s="711"/>
      <c r="T51" s="711"/>
      <c r="U51" s="711"/>
      <c r="V51" s="711"/>
      <c r="W51" s="711"/>
      <c r="X51" s="711"/>
      <c r="Y51" s="58"/>
    </row>
    <row r="52" spans="1:25" ht="15" hidden="1">
      <c r="A52" s="42"/>
      <c r="B52" s="77"/>
      <c r="C52" s="76"/>
      <c r="D52" s="60"/>
      <c r="E52" s="711"/>
      <c r="F52" s="711"/>
      <c r="G52" s="711"/>
      <c r="H52" s="711"/>
      <c r="I52" s="711"/>
      <c r="J52" s="711"/>
      <c r="K52" s="711"/>
      <c r="L52" s="711"/>
      <c r="M52" s="711"/>
      <c r="N52" s="711"/>
      <c r="O52" s="711"/>
      <c r="P52" s="711"/>
      <c r="Q52" s="711"/>
      <c r="R52" s="711"/>
      <c r="S52" s="711"/>
      <c r="T52" s="711"/>
      <c r="U52" s="711"/>
      <c r="V52" s="711"/>
      <c r="W52" s="711"/>
      <c r="X52" s="711"/>
      <c r="Y52" s="58"/>
    </row>
    <row r="53" spans="1:25" ht="15" hidden="1">
      <c r="A53" s="42"/>
      <c r="B53" s="77"/>
      <c r="C53" s="76"/>
      <c r="D53" s="60"/>
      <c r="E53" s="711"/>
      <c r="F53" s="711"/>
      <c r="G53" s="711"/>
      <c r="H53" s="711"/>
      <c r="I53" s="711"/>
      <c r="J53" s="711"/>
      <c r="K53" s="711"/>
      <c r="L53" s="711"/>
      <c r="M53" s="711"/>
      <c r="N53" s="711"/>
      <c r="O53" s="711"/>
      <c r="P53" s="711"/>
      <c r="Q53" s="711"/>
      <c r="R53" s="711"/>
      <c r="S53" s="711"/>
      <c r="T53" s="711"/>
      <c r="U53" s="711"/>
      <c r="V53" s="711"/>
      <c r="W53" s="711"/>
      <c r="X53" s="711"/>
      <c r="Y53" s="58"/>
    </row>
    <row r="54" spans="1:25" ht="15" hidden="1">
      <c r="A54" s="42"/>
      <c r="B54" s="77"/>
      <c r="C54" s="76"/>
      <c r="D54" s="60"/>
      <c r="E54" s="711"/>
      <c r="F54" s="711"/>
      <c r="G54" s="711"/>
      <c r="H54" s="711"/>
      <c r="I54" s="711"/>
      <c r="J54" s="711"/>
      <c r="K54" s="711"/>
      <c r="L54" s="711"/>
      <c r="M54" s="711"/>
      <c r="N54" s="711"/>
      <c r="O54" s="711"/>
      <c r="P54" s="711"/>
      <c r="Q54" s="711"/>
      <c r="R54" s="711"/>
      <c r="S54" s="711"/>
      <c r="T54" s="711"/>
      <c r="U54" s="711"/>
      <c r="V54" s="711"/>
      <c r="W54" s="711"/>
      <c r="X54" s="711"/>
      <c r="Y54" s="58"/>
    </row>
    <row r="55" spans="1:25" ht="15" hidden="1">
      <c r="A55" s="42"/>
      <c r="B55" s="77"/>
      <c r="C55" s="76"/>
      <c r="D55" s="60"/>
      <c r="E55" s="711"/>
      <c r="F55" s="711"/>
      <c r="G55" s="711"/>
      <c r="H55" s="711"/>
      <c r="I55" s="711"/>
      <c r="J55" s="711"/>
      <c r="K55" s="711"/>
      <c r="L55" s="711"/>
      <c r="M55" s="711"/>
      <c r="N55" s="711"/>
      <c r="O55" s="711"/>
      <c r="P55" s="711"/>
      <c r="Q55" s="711"/>
      <c r="R55" s="711"/>
      <c r="S55" s="711"/>
      <c r="T55" s="711"/>
      <c r="U55" s="711"/>
      <c r="V55" s="711"/>
      <c r="W55" s="711"/>
      <c r="X55" s="711"/>
      <c r="Y55" s="58"/>
    </row>
    <row r="56" spans="1:25" ht="25.5" hidden="1" customHeight="1">
      <c r="A56" s="42"/>
      <c r="B56" s="77"/>
      <c r="C56" s="76"/>
      <c r="D56" s="65"/>
      <c r="E56" s="711"/>
      <c r="F56" s="711"/>
      <c r="G56" s="711"/>
      <c r="H56" s="711"/>
      <c r="I56" s="711"/>
      <c r="J56" s="711"/>
      <c r="K56" s="711"/>
      <c r="L56" s="711"/>
      <c r="M56" s="711"/>
      <c r="N56" s="711"/>
      <c r="O56" s="711"/>
      <c r="P56" s="711"/>
      <c r="Q56" s="711"/>
      <c r="R56" s="711"/>
      <c r="S56" s="711"/>
      <c r="T56" s="711"/>
      <c r="U56" s="711"/>
      <c r="V56" s="711"/>
      <c r="W56" s="711"/>
      <c r="X56" s="711"/>
      <c r="Y56" s="58"/>
    </row>
    <row r="57" spans="1:25" ht="15" hidden="1">
      <c r="A57" s="42"/>
      <c r="B57" s="77"/>
      <c r="C57" s="76"/>
      <c r="D57" s="65"/>
      <c r="E57" s="711"/>
      <c r="F57" s="711"/>
      <c r="G57" s="711"/>
      <c r="H57" s="711"/>
      <c r="I57" s="711"/>
      <c r="J57" s="711"/>
      <c r="K57" s="711"/>
      <c r="L57" s="711"/>
      <c r="M57" s="711"/>
      <c r="N57" s="711"/>
      <c r="O57" s="711"/>
      <c r="P57" s="711"/>
      <c r="Q57" s="711"/>
      <c r="R57" s="711"/>
      <c r="S57" s="711"/>
      <c r="T57" s="711"/>
      <c r="U57" s="711"/>
      <c r="V57" s="711"/>
      <c r="W57" s="711"/>
      <c r="X57" s="711"/>
      <c r="Y57" s="58"/>
    </row>
    <row r="58" spans="1:25" ht="15" hidden="1" customHeight="1">
      <c r="A58" s="42"/>
      <c r="B58" s="77"/>
      <c r="C58" s="76"/>
      <c r="D58" s="60"/>
      <c r="E58" s="712" t="s">
        <v>417</v>
      </c>
      <c r="F58" s="712"/>
      <c r="G58" s="712"/>
      <c r="H58" s="712"/>
      <c r="I58" s="712"/>
      <c r="J58" s="712"/>
      <c r="K58" s="712"/>
      <c r="L58" s="712"/>
      <c r="M58" s="712"/>
      <c r="N58" s="712"/>
      <c r="O58" s="712"/>
      <c r="P58" s="712"/>
      <c r="Q58" s="712"/>
      <c r="R58" s="712"/>
      <c r="S58" s="712"/>
      <c r="T58" s="712"/>
      <c r="U58" s="712"/>
      <c r="V58" s="351"/>
      <c r="W58" s="351"/>
      <c r="X58" s="351"/>
      <c r="Y58" s="58"/>
    </row>
    <row r="59" spans="1:25" ht="15" hidden="1" customHeight="1">
      <c r="A59" s="42"/>
      <c r="B59" s="77"/>
      <c r="C59" s="76"/>
      <c r="D59" s="60"/>
      <c r="E59" s="714"/>
      <c r="F59" s="714"/>
      <c r="G59" s="714"/>
      <c r="H59" s="709"/>
      <c r="I59" s="710"/>
      <c r="J59" s="710"/>
      <c r="K59" s="710"/>
      <c r="L59" s="710"/>
      <c r="M59" s="710"/>
      <c r="N59" s="710"/>
      <c r="O59" s="710"/>
      <c r="P59" s="710"/>
      <c r="Q59" s="710"/>
      <c r="R59" s="710"/>
      <c r="S59" s="710"/>
      <c r="T59" s="710"/>
      <c r="U59" s="710"/>
      <c r="V59" s="710"/>
      <c r="W59" s="710"/>
      <c r="X59" s="710"/>
      <c r="Y59" s="58"/>
    </row>
    <row r="60" spans="1:25" ht="15" hidden="1" customHeight="1">
      <c r="A60" s="42"/>
      <c r="B60" s="77"/>
      <c r="C60" s="76"/>
      <c r="D60" s="60"/>
      <c r="E60" s="713"/>
      <c r="F60" s="713"/>
      <c r="G60" s="713"/>
      <c r="H60" s="708"/>
      <c r="I60" s="708"/>
      <c r="J60" s="708"/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08"/>
      <c r="I61" s="708"/>
      <c r="J61" s="708"/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12" t="s">
        <v>418</v>
      </c>
      <c r="F70" s="712"/>
      <c r="G70" s="712"/>
      <c r="H70" s="712"/>
      <c r="I70" s="712"/>
      <c r="J70" s="712"/>
      <c r="K70" s="712"/>
      <c r="L70" s="712"/>
      <c r="M70" s="712"/>
      <c r="N70" s="712"/>
      <c r="O70" s="712"/>
      <c r="P70" s="712"/>
      <c r="Q70" s="712"/>
      <c r="R70" s="712"/>
      <c r="S70" s="712"/>
      <c r="T70" s="712"/>
      <c r="U70" s="591"/>
      <c r="V70" s="591"/>
      <c r="W70" s="591"/>
      <c r="X70" s="591"/>
      <c r="Y70" s="58"/>
    </row>
    <row r="71" spans="1:25" ht="15" hidden="1">
      <c r="A71" s="42"/>
      <c r="B71" s="77"/>
      <c r="C71" s="76"/>
      <c r="D71" s="60"/>
      <c r="E71" s="712" t="s">
        <v>593</v>
      </c>
      <c r="F71" s="712"/>
      <c r="G71" s="712"/>
      <c r="H71" s="712"/>
      <c r="I71" s="712"/>
      <c r="J71" s="712"/>
      <c r="K71" s="712"/>
      <c r="L71" s="712"/>
      <c r="M71" s="712"/>
      <c r="N71" s="712"/>
      <c r="O71" s="712"/>
      <c r="P71" s="712"/>
      <c r="Q71" s="712"/>
      <c r="R71" s="712"/>
      <c r="S71" s="712"/>
      <c r="T71" s="712"/>
      <c r="U71" s="592"/>
      <c r="V71" s="592"/>
      <c r="W71" s="592"/>
      <c r="X71" s="592"/>
      <c r="Y71" s="58"/>
    </row>
    <row r="72" spans="1:25" ht="40.5" hidden="1" customHeight="1">
      <c r="A72" s="42"/>
      <c r="B72" s="77"/>
      <c r="C72" s="76"/>
      <c r="D72" s="60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8"/>
    </row>
    <row r="73" spans="1:25" ht="63" hidden="1" customHeight="1">
      <c r="A73" s="42"/>
      <c r="B73" s="77"/>
      <c r="C73" s="76"/>
      <c r="D73" s="60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8"/>
    </row>
    <row r="74" spans="1:25" ht="30" hidden="1" customHeight="1">
      <c r="A74" s="42"/>
      <c r="B74" s="77"/>
      <c r="C74" s="76"/>
      <c r="D74" s="60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2"/>
      <c r="U74" s="592"/>
      <c r="V74" s="592"/>
      <c r="W74" s="592"/>
      <c r="X74" s="592"/>
      <c r="Y74" s="58"/>
    </row>
    <row r="75" spans="1:25" ht="30" hidden="1" customHeight="1">
      <c r="A75" s="42"/>
      <c r="B75" s="77"/>
      <c r="C75" s="76"/>
      <c r="D75" s="60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2"/>
      <c r="W75" s="592"/>
      <c r="X75" s="592"/>
      <c r="Y75" s="58"/>
    </row>
    <row r="76" spans="1:25" ht="15" hidden="1">
      <c r="A76" s="42"/>
      <c r="B76" s="77"/>
      <c r="C76" s="76"/>
      <c r="D76" s="60"/>
      <c r="E76" s="592"/>
      <c r="F76" s="592"/>
      <c r="G76" s="592"/>
      <c r="H76" s="592"/>
      <c r="I76" s="592"/>
      <c r="J76" s="592"/>
      <c r="K76" s="592"/>
      <c r="L76" s="592"/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8"/>
    </row>
    <row r="77" spans="1:25" ht="15" hidden="1">
      <c r="A77" s="42"/>
      <c r="B77" s="77"/>
      <c r="C77" s="76"/>
      <c r="D77" s="60"/>
      <c r="E77" s="592"/>
      <c r="F77" s="592"/>
      <c r="G77" s="592"/>
      <c r="H77" s="592"/>
      <c r="I77" s="592"/>
      <c r="J77" s="592"/>
      <c r="K77" s="592"/>
      <c r="L77" s="592"/>
      <c r="M77" s="592"/>
      <c r="N77" s="592"/>
      <c r="O77" s="592"/>
      <c r="P77" s="592"/>
      <c r="Q77" s="592"/>
      <c r="R77" s="592"/>
      <c r="S77" s="592"/>
      <c r="T77" s="592"/>
      <c r="U77" s="592"/>
      <c r="V77" s="592"/>
      <c r="W77" s="592"/>
      <c r="X77" s="592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  <c r="W79" s="593"/>
      <c r="X79" s="593"/>
      <c r="Y79" s="58"/>
    </row>
    <row r="80" spans="1:25" ht="14.25" hidden="1" customHeight="1">
      <c r="A80" s="42"/>
      <c r="B80" s="77"/>
      <c r="C80" s="76"/>
      <c r="D80" s="60"/>
      <c r="E80" s="594"/>
      <c r="F80" s="594"/>
      <c r="G80" s="594"/>
      <c r="H80" s="594"/>
      <c r="Y80" s="58"/>
    </row>
    <row r="81" spans="1:25" ht="15" hidden="1">
      <c r="A81" s="42"/>
      <c r="B81" s="77"/>
      <c r="C81" s="76"/>
      <c r="D81" s="60"/>
      <c r="E81" s="712" t="s">
        <v>417</v>
      </c>
      <c r="F81" s="712"/>
      <c r="G81" s="712"/>
      <c r="H81" s="712"/>
      <c r="I81" s="712"/>
      <c r="J81" s="712"/>
      <c r="K81" s="712"/>
      <c r="L81" s="712"/>
      <c r="M81" s="712"/>
      <c r="N81" s="712"/>
      <c r="O81" s="712"/>
      <c r="P81" s="712"/>
      <c r="Q81" s="712"/>
      <c r="R81" s="712"/>
      <c r="S81" s="712"/>
      <c r="T81" s="712"/>
      <c r="U81" s="712"/>
      <c r="V81" s="351"/>
      <c r="W81" s="351"/>
      <c r="X81" s="351"/>
      <c r="Y81" s="58"/>
    </row>
    <row r="82" spans="1:25" ht="15" hidden="1" customHeight="1">
      <c r="A82" s="42"/>
      <c r="B82" s="77"/>
      <c r="C82" s="76"/>
      <c r="D82" s="60"/>
      <c r="E82" s="713"/>
      <c r="F82" s="713"/>
      <c r="G82" s="713"/>
      <c r="H82" s="709"/>
      <c r="I82" s="710"/>
      <c r="J82" s="710"/>
      <c r="K82" s="710"/>
      <c r="L82" s="710"/>
      <c r="M82" s="710"/>
      <c r="N82" s="710"/>
      <c r="O82" s="710"/>
      <c r="P82" s="710"/>
      <c r="Q82" s="710"/>
      <c r="R82" s="710"/>
      <c r="S82" s="710"/>
      <c r="T82" s="710"/>
      <c r="U82" s="710"/>
      <c r="V82" s="710"/>
      <c r="W82" s="710"/>
      <c r="X82" s="710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08"/>
      <c r="I84" s="708"/>
      <c r="J84" s="708"/>
      <c r="K84" s="708"/>
      <c r="L84" s="708"/>
      <c r="M84" s="708"/>
      <c r="N84" s="708"/>
      <c r="O84" s="708"/>
      <c r="P84" s="708"/>
      <c r="Q84" s="708"/>
      <c r="R84" s="708"/>
      <c r="S84" s="708"/>
      <c r="T84" s="708"/>
      <c r="U84" s="708"/>
      <c r="V84" s="708"/>
      <c r="W84" s="708"/>
      <c r="X84" s="708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6" t="s">
        <v>238</v>
      </c>
      <c r="F98" s="716"/>
      <c r="G98" s="716"/>
      <c r="H98" s="716"/>
      <c r="I98" s="716"/>
      <c r="J98" s="716"/>
      <c r="K98" s="716"/>
      <c r="L98" s="716"/>
      <c r="M98" s="716"/>
      <c r="N98" s="716"/>
      <c r="O98" s="716"/>
      <c r="P98" s="716"/>
      <c r="Q98" s="716"/>
      <c r="R98" s="716"/>
      <c r="S98" s="716"/>
      <c r="T98" s="716"/>
      <c r="U98" s="716"/>
      <c r="V98" s="716"/>
      <c r="W98" s="716"/>
      <c r="X98" s="716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5" t="s">
        <v>237</v>
      </c>
      <c r="G100" s="715"/>
      <c r="H100" s="715"/>
      <c r="I100" s="715"/>
      <c r="J100" s="715"/>
      <c r="K100" s="715"/>
      <c r="L100" s="715"/>
      <c r="M100" s="715"/>
      <c r="N100" s="715"/>
      <c r="O100" s="715"/>
      <c r="P100" s="715"/>
      <c r="Q100" s="715"/>
      <c r="R100" s="715"/>
      <c r="S100" s="715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5" t="s">
        <v>236</v>
      </c>
      <c r="G102" s="715"/>
      <c r="H102" s="715"/>
      <c r="I102" s="715"/>
      <c r="J102" s="715"/>
      <c r="K102" s="715"/>
      <c r="L102" s="715"/>
      <c r="M102" s="715"/>
      <c r="N102" s="715"/>
      <c r="O102" s="715"/>
      <c r="P102" s="715"/>
      <c r="Q102" s="715"/>
      <c r="R102" s="715"/>
      <c r="S102" s="715"/>
      <c r="T102" s="715"/>
      <c r="U102" s="715"/>
      <c r="V102" s="715"/>
      <c r="W102" s="715"/>
      <c r="X102" s="715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48" customWidth="1"/>
    <col min="2" max="16384" width="9.140625" style="348"/>
  </cols>
  <sheetData>
    <row r="1" spans="1:5">
      <c r="A1" s="349" t="s">
        <v>414</v>
      </c>
      <c r="B1" s="349" t="s">
        <v>415</v>
      </c>
      <c r="C1" s="349"/>
      <c r="D1" s="349"/>
      <c r="E1" s="349"/>
    </row>
    <row r="2" spans="1:5">
      <c r="A2" s="349"/>
      <c r="B2" s="349"/>
      <c r="C2" s="349"/>
      <c r="D2" s="349"/>
      <c r="E2" s="349"/>
    </row>
    <row r="3" spans="1:5">
      <c r="A3" s="349"/>
      <c r="B3" s="349"/>
      <c r="C3" s="349"/>
      <c r="D3" s="349"/>
      <c r="E3" s="349"/>
    </row>
    <row r="4" spans="1:5">
      <c r="A4" s="349"/>
      <c r="B4" s="349"/>
      <c r="C4" s="349"/>
      <c r="D4" s="349"/>
      <c r="E4" s="349"/>
    </row>
    <row r="5" spans="1:5">
      <c r="A5" s="349"/>
      <c r="B5" s="349"/>
      <c r="C5" s="349"/>
      <c r="D5" s="349"/>
      <c r="E5" s="349"/>
    </row>
    <row r="6" spans="1:5">
      <c r="A6" s="349"/>
      <c r="B6" s="349"/>
      <c r="C6" s="349"/>
      <c r="D6" s="349"/>
      <c r="E6" s="349"/>
    </row>
    <row r="7" spans="1:5">
      <c r="A7" s="349"/>
      <c r="B7" s="349"/>
      <c r="C7" s="349"/>
      <c r="D7" s="349"/>
      <c r="E7" s="349"/>
    </row>
    <row r="8" spans="1:5">
      <c r="A8" s="349"/>
      <c r="B8" s="349"/>
      <c r="C8" s="349"/>
      <c r="D8" s="349"/>
      <c r="E8" s="349"/>
    </row>
  </sheetData>
  <sheetProtection formatColumns="0" formatRow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06"/>
    <col min="2" max="2" width="65.28515625" style="706" customWidth="1"/>
    <col min="3" max="3" width="41" style="706" customWidth="1"/>
    <col min="4" max="16384" width="9.140625" style="706"/>
  </cols>
  <sheetData>
    <row r="1" spans="1:2">
      <c r="A1" s="706" t="s">
        <v>676</v>
      </c>
      <c r="B1" s="706" t="s">
        <v>677</v>
      </c>
    </row>
    <row r="2" spans="1:2">
      <c r="A2" s="706">
        <v>4213771</v>
      </c>
      <c r="B2" s="706" t="s">
        <v>637</v>
      </c>
    </row>
    <row r="3" spans="1:2">
      <c r="A3" s="706">
        <v>4213772</v>
      </c>
      <c r="B3" s="706" t="s">
        <v>639</v>
      </c>
    </row>
    <row r="4" spans="1:2">
      <c r="A4" s="706">
        <v>4213773</v>
      </c>
      <c r="B4" s="706" t="s">
        <v>636</v>
      </c>
    </row>
    <row r="5" spans="1:2">
      <c r="A5" s="706">
        <v>4213774</v>
      </c>
      <c r="B5" s="706" t="s">
        <v>635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06"/>
    <col min="2" max="2" width="65.28515625" style="706" customWidth="1"/>
    <col min="3" max="3" width="41" style="706" customWidth="1"/>
    <col min="4" max="16384" width="9.140625" style="706"/>
  </cols>
  <sheetData>
    <row r="1" spans="1:2">
      <c r="A1" s="706" t="s">
        <v>676</v>
      </c>
      <c r="B1" s="706" t="s">
        <v>678</v>
      </c>
    </row>
    <row r="2" spans="1:2">
      <c r="A2" s="706">
        <v>4189714</v>
      </c>
      <c r="B2" s="706" t="s">
        <v>679</v>
      </c>
    </row>
    <row r="3" spans="1:2">
      <c r="A3" s="706">
        <v>4189713</v>
      </c>
      <c r="B3" s="706" t="s">
        <v>680</v>
      </c>
    </row>
    <row r="4" spans="1:2">
      <c r="A4" s="706">
        <v>4189712</v>
      </c>
      <c r="B4" s="706" t="s">
        <v>681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8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435</v>
      </c>
      <c r="B2" t="s">
        <v>630</v>
      </c>
    </row>
    <row r="3" spans="1:2">
      <c r="A3" t="s">
        <v>436</v>
      </c>
      <c r="B3" t="s">
        <v>65</v>
      </c>
    </row>
    <row r="4" spans="1:2">
      <c r="A4" t="s">
        <v>437</v>
      </c>
      <c r="B4" t="s">
        <v>583</v>
      </c>
    </row>
    <row r="5" spans="1:2">
      <c r="A5" t="s">
        <v>439</v>
      </c>
      <c r="B5" t="s">
        <v>493</v>
      </c>
    </row>
    <row r="6" spans="1:2">
      <c r="A6" t="s">
        <v>438</v>
      </c>
      <c r="B6" t="s">
        <v>448</v>
      </c>
    </row>
    <row r="7" spans="1:2">
      <c r="A7" t="s">
        <v>592</v>
      </c>
      <c r="B7" t="s">
        <v>449</v>
      </c>
    </row>
    <row r="8" spans="1:2">
      <c r="A8" t="s">
        <v>627</v>
      </c>
      <c r="B8" t="s">
        <v>450</v>
      </c>
    </row>
    <row r="9" spans="1:2">
      <c r="A9" t="s">
        <v>628</v>
      </c>
      <c r="B9" t="s">
        <v>494</v>
      </c>
    </row>
    <row r="10" spans="1:2">
      <c r="A10" t="s">
        <v>513</v>
      </c>
      <c r="B10" t="s">
        <v>451</v>
      </c>
    </row>
    <row r="11" spans="1:2">
      <c r="A11" t="s">
        <v>440</v>
      </c>
      <c r="B11" t="s">
        <v>452</v>
      </c>
    </row>
    <row r="12" spans="1:2">
      <c r="A12" t="s">
        <v>514</v>
      </c>
      <c r="B12" t="s">
        <v>453</v>
      </c>
    </row>
    <row r="13" spans="1:2">
      <c r="A13" t="s">
        <v>441</v>
      </c>
      <c r="B13" t="s">
        <v>332</v>
      </c>
    </row>
    <row r="14" spans="1:2">
      <c r="A14" t="s">
        <v>515</v>
      </c>
      <c r="B14" t="s">
        <v>64</v>
      </c>
    </row>
    <row r="15" spans="1:2">
      <c r="A15" t="s">
        <v>442</v>
      </c>
      <c r="B15" t="s">
        <v>402</v>
      </c>
    </row>
    <row r="16" spans="1:2">
      <c r="A16" t="s">
        <v>516</v>
      </c>
      <c r="B16" t="s">
        <v>462</v>
      </c>
    </row>
    <row r="17" spans="1:2">
      <c r="A17" t="s">
        <v>443</v>
      </c>
      <c r="B17" t="s">
        <v>253</v>
      </c>
    </row>
    <row r="18" spans="1:2">
      <c r="A18" t="s">
        <v>444</v>
      </c>
      <c r="B18" t="s">
        <v>77</v>
      </c>
    </row>
    <row r="19" spans="1:2">
      <c r="A19" t="s">
        <v>445</v>
      </c>
      <c r="B19" t="s">
        <v>66</v>
      </c>
    </row>
    <row r="20" spans="1:2">
      <c r="A20" t="s">
        <v>446</v>
      </c>
      <c r="B20" t="s">
        <v>78</v>
      </c>
    </row>
    <row r="21" spans="1:2">
      <c r="A21" t="s">
        <v>447</v>
      </c>
      <c r="B21" t="s">
        <v>454</v>
      </c>
    </row>
    <row r="22" spans="1:2">
      <c r="A22"/>
      <c r="B22" t="s">
        <v>76</v>
      </c>
    </row>
    <row r="23" spans="1:2">
      <c r="A23"/>
      <c r="B23" t="s">
        <v>67</v>
      </c>
    </row>
    <row r="24" spans="1:2">
      <c r="A24"/>
      <c r="B24" t="s">
        <v>400</v>
      </c>
    </row>
    <row r="25" spans="1:2">
      <c r="A25"/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584</v>
      </c>
    </row>
    <row r="30" spans="1:2">
      <c r="A30"/>
      <c r="B30" t="s">
        <v>455</v>
      </c>
    </row>
    <row r="31" spans="1:2">
      <c r="A31"/>
      <c r="B31" t="s">
        <v>62</v>
      </c>
    </row>
    <row r="32" spans="1:2">
      <c r="A32"/>
      <c r="B32" t="s">
        <v>401</v>
      </c>
    </row>
    <row r="33" spans="1:2">
      <c r="A33"/>
      <c r="B33" t="s">
        <v>183</v>
      </c>
    </row>
    <row r="34" spans="1:2">
      <c r="A34"/>
      <c r="B34" t="s">
        <v>517</v>
      </c>
    </row>
    <row r="35" spans="1:2">
      <c r="A35"/>
      <c r="B35" t="s">
        <v>495</v>
      </c>
    </row>
    <row r="36" spans="1:2">
      <c r="A36"/>
      <c r="B36" t="s">
        <v>333</v>
      </c>
    </row>
    <row r="37" spans="1:2">
      <c r="A37"/>
      <c r="B37" t="s">
        <v>629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8">
        <v>45049.464907407404</v>
      </c>
      <c r="B2" s="11" t="s">
        <v>694</v>
      </c>
      <c r="C2" s="11" t="s">
        <v>464</v>
      </c>
    </row>
    <row r="3" spans="1:4">
      <c r="A3" s="688">
        <v>45049.464918981481</v>
      </c>
      <c r="B3" s="11" t="s">
        <v>695</v>
      </c>
      <c r="C3" s="11" t="s">
        <v>464</v>
      </c>
    </row>
    <row r="4" spans="1:4" ht="90">
      <c r="A4" s="688">
        <v>45049.464918981481</v>
      </c>
      <c r="B4" s="11" t="s">
        <v>696</v>
      </c>
      <c r="C4" s="11" t="s">
        <v>464</v>
      </c>
    </row>
    <row r="5" spans="1:4">
      <c r="A5" s="688">
        <v>45049.464918981481</v>
      </c>
      <c r="B5" s="11" t="s">
        <v>697</v>
      </c>
      <c r="C5" s="11" t="s">
        <v>464</v>
      </c>
    </row>
    <row r="6" spans="1:4">
      <c r="A6" s="688">
        <v>45049.464930555558</v>
      </c>
      <c r="B6" s="11" t="s">
        <v>698</v>
      </c>
      <c r="C6" s="11" t="s">
        <v>464</v>
      </c>
    </row>
    <row r="7" spans="1:4" ht="22.5">
      <c r="A7" s="688">
        <v>45049.465081018519</v>
      </c>
      <c r="B7" s="11" t="s">
        <v>699</v>
      </c>
      <c r="C7" s="11" t="s">
        <v>464</v>
      </c>
    </row>
    <row r="8" spans="1:4" ht="22.5">
      <c r="A8" s="688">
        <v>45049.465092592596</v>
      </c>
      <c r="B8" s="11" t="s">
        <v>700</v>
      </c>
      <c r="C8" s="11" t="s">
        <v>464</v>
      </c>
    </row>
    <row r="9" spans="1:4">
      <c r="A9" s="688">
        <v>45049.465092592596</v>
      </c>
      <c r="B9" s="11" t="s">
        <v>701</v>
      </c>
      <c r="C9" s="11" t="s">
        <v>464</v>
      </c>
    </row>
    <row r="10" spans="1:4" ht="22.5">
      <c r="A10" s="688">
        <v>45049.465127314812</v>
      </c>
      <c r="B10" s="11" t="s">
        <v>702</v>
      </c>
      <c r="C10" s="11" t="s">
        <v>464</v>
      </c>
    </row>
    <row r="11" spans="1:4" ht="22.5">
      <c r="A11" s="688">
        <v>45049.465162037035</v>
      </c>
      <c r="B11" s="11" t="s">
        <v>704</v>
      </c>
      <c r="C11" s="11" t="s">
        <v>464</v>
      </c>
    </row>
    <row r="12" spans="1:4">
      <c r="A12" s="688">
        <v>45049.488969907405</v>
      </c>
      <c r="B12" s="11" t="s">
        <v>694</v>
      </c>
      <c r="C12" s="11" t="s">
        <v>464</v>
      </c>
    </row>
    <row r="13" spans="1:4">
      <c r="A13" s="688">
        <v>45049.488981481481</v>
      </c>
      <c r="B13" s="11" t="s">
        <v>705</v>
      </c>
      <c r="C13" s="11" t="s">
        <v>464</v>
      </c>
    </row>
    <row r="14" spans="1:4">
      <c r="A14" s="688">
        <v>45049.489085648151</v>
      </c>
      <c r="B14" s="11" t="s">
        <v>694</v>
      </c>
      <c r="C14" s="11" t="s">
        <v>464</v>
      </c>
    </row>
    <row r="15" spans="1:4">
      <c r="A15" s="688">
        <v>45049.48909722222</v>
      </c>
      <c r="B15" s="11" t="s">
        <v>705</v>
      </c>
      <c r="C15" s="11" t="s">
        <v>464</v>
      </c>
    </row>
    <row r="16" spans="1:4">
      <c r="A16" s="688">
        <v>45049.489594907405</v>
      </c>
      <c r="B16" s="11" t="s">
        <v>694</v>
      </c>
      <c r="C16" s="11" t="s">
        <v>464</v>
      </c>
    </row>
    <row r="17" spans="1:3">
      <c r="A17" s="688">
        <v>45049.489618055559</v>
      </c>
      <c r="B17" s="11" t="s">
        <v>705</v>
      </c>
      <c r="C17" s="11" t="s">
        <v>464</v>
      </c>
    </row>
    <row r="18" spans="1:3">
      <c r="A18" s="688">
        <v>45050.624594907407</v>
      </c>
      <c r="B18" s="11" t="s">
        <v>694</v>
      </c>
      <c r="C18" s="11" t="s">
        <v>464</v>
      </c>
    </row>
    <row r="19" spans="1:3">
      <c r="A19" s="688">
        <v>45050.624618055554</v>
      </c>
      <c r="B19" s="11" t="s">
        <v>705</v>
      </c>
      <c r="C19" s="11" t="s">
        <v>464</v>
      </c>
    </row>
    <row r="20" spans="1:3">
      <c r="A20" s="688">
        <v>45051.377662037034</v>
      </c>
      <c r="B20" s="11" t="s">
        <v>694</v>
      </c>
      <c r="C20" s="11" t="s">
        <v>464</v>
      </c>
    </row>
    <row r="21" spans="1:3">
      <c r="A21" s="688">
        <v>45051.377685185187</v>
      </c>
      <c r="B21" s="11" t="s">
        <v>705</v>
      </c>
      <c r="C21" s="11" t="s">
        <v>464</v>
      </c>
    </row>
    <row r="22" spans="1:3">
      <c r="A22" s="688">
        <v>45051.542673611111</v>
      </c>
      <c r="B22" s="11" t="s">
        <v>694</v>
      </c>
      <c r="C22" s="11" t="s">
        <v>464</v>
      </c>
    </row>
    <row r="23" spans="1:3">
      <c r="A23" s="688">
        <v>45051.542685185188</v>
      </c>
      <c r="B23" s="11" t="s">
        <v>705</v>
      </c>
      <c r="C23" s="11" t="s">
        <v>464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08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918</v>
      </c>
      <c r="B1" s="4" t="s">
        <v>924</v>
      </c>
      <c r="C1" s="4" t="s">
        <v>925</v>
      </c>
      <c r="D1" s="4" t="s">
        <v>926</v>
      </c>
      <c r="E1" s="4" t="s">
        <v>927</v>
      </c>
      <c r="F1" s="4" t="s">
        <v>928</v>
      </c>
      <c r="G1" s="4" t="s">
        <v>929</v>
      </c>
      <c r="H1" s="4" t="s">
        <v>930</v>
      </c>
      <c r="I1" s="4" t="s">
        <v>931</v>
      </c>
    </row>
    <row r="2" spans="1:10">
      <c r="A2" s="4">
        <v>1</v>
      </c>
      <c r="B2" s="4" t="s">
        <v>932</v>
      </c>
      <c r="C2" s="4" t="s">
        <v>171</v>
      </c>
      <c r="D2" s="4" t="s">
        <v>933</v>
      </c>
      <c r="E2" s="4" t="s">
        <v>934</v>
      </c>
      <c r="F2" s="4" t="s">
        <v>935</v>
      </c>
      <c r="G2" s="4" t="s">
        <v>936</v>
      </c>
      <c r="J2" s="4" t="s">
        <v>1316</v>
      </c>
    </row>
    <row r="3" spans="1:10">
      <c r="A3" s="4">
        <v>2</v>
      </c>
      <c r="B3" s="4" t="s">
        <v>932</v>
      </c>
      <c r="C3" s="4" t="s">
        <v>171</v>
      </c>
      <c r="D3" s="4" t="s">
        <v>937</v>
      </c>
      <c r="E3" s="4" t="s">
        <v>938</v>
      </c>
      <c r="F3" s="4" t="s">
        <v>939</v>
      </c>
      <c r="G3" s="4" t="s">
        <v>940</v>
      </c>
      <c r="J3" s="4" t="s">
        <v>1316</v>
      </c>
    </row>
    <row r="4" spans="1:10">
      <c r="A4" s="4">
        <v>3</v>
      </c>
      <c r="B4" s="4" t="s">
        <v>932</v>
      </c>
      <c r="C4" s="4" t="s">
        <v>171</v>
      </c>
      <c r="D4" s="4" t="s">
        <v>941</v>
      </c>
      <c r="E4" s="4" t="s">
        <v>942</v>
      </c>
      <c r="F4" s="4" t="s">
        <v>943</v>
      </c>
      <c r="G4" s="4" t="s">
        <v>944</v>
      </c>
      <c r="H4" s="4" t="s">
        <v>945</v>
      </c>
      <c r="J4" s="4" t="s">
        <v>1316</v>
      </c>
    </row>
    <row r="5" spans="1:10">
      <c r="A5" s="4">
        <v>4</v>
      </c>
      <c r="B5" s="4" t="s">
        <v>932</v>
      </c>
      <c r="C5" s="4" t="s">
        <v>171</v>
      </c>
      <c r="D5" s="4" t="s">
        <v>946</v>
      </c>
      <c r="E5" s="4" t="s">
        <v>947</v>
      </c>
      <c r="F5" s="4" t="s">
        <v>948</v>
      </c>
      <c r="G5" s="4" t="s">
        <v>949</v>
      </c>
      <c r="H5" s="4" t="s">
        <v>950</v>
      </c>
      <c r="J5" s="4" t="s">
        <v>1316</v>
      </c>
    </row>
    <row r="6" spans="1:10">
      <c r="A6" s="4">
        <v>5</v>
      </c>
      <c r="B6" s="4" t="s">
        <v>932</v>
      </c>
      <c r="C6" s="4" t="s">
        <v>171</v>
      </c>
      <c r="D6" s="4" t="s">
        <v>951</v>
      </c>
      <c r="E6" s="4" t="s">
        <v>952</v>
      </c>
      <c r="F6" s="4" t="s">
        <v>953</v>
      </c>
      <c r="G6" s="4" t="s">
        <v>954</v>
      </c>
      <c r="H6" s="4" t="s">
        <v>955</v>
      </c>
      <c r="J6" s="4" t="s">
        <v>1316</v>
      </c>
    </row>
    <row r="7" spans="1:10">
      <c r="A7" s="4">
        <v>6</v>
      </c>
      <c r="B7" s="4" t="s">
        <v>932</v>
      </c>
      <c r="C7" s="4" t="s">
        <v>171</v>
      </c>
      <c r="D7" s="4" t="s">
        <v>956</v>
      </c>
      <c r="E7" s="4" t="s">
        <v>957</v>
      </c>
      <c r="F7" s="4" t="s">
        <v>958</v>
      </c>
      <c r="G7" s="4" t="s">
        <v>959</v>
      </c>
      <c r="H7" s="4" t="s">
        <v>960</v>
      </c>
      <c r="J7" s="4" t="s">
        <v>1316</v>
      </c>
    </row>
    <row r="8" spans="1:10">
      <c r="A8" s="4">
        <v>7</v>
      </c>
      <c r="B8" s="4" t="s">
        <v>932</v>
      </c>
      <c r="C8" s="4" t="s">
        <v>171</v>
      </c>
      <c r="D8" s="4" t="s">
        <v>961</v>
      </c>
      <c r="E8" s="4" t="s">
        <v>957</v>
      </c>
      <c r="F8" s="4" t="s">
        <v>958</v>
      </c>
      <c r="G8" s="4" t="s">
        <v>962</v>
      </c>
      <c r="J8" s="4" t="s">
        <v>1316</v>
      </c>
    </row>
    <row r="9" spans="1:10">
      <c r="A9" s="4">
        <v>8</v>
      </c>
      <c r="B9" s="4" t="s">
        <v>932</v>
      </c>
      <c r="C9" s="4" t="s">
        <v>171</v>
      </c>
      <c r="D9" s="4" t="s">
        <v>963</v>
      </c>
      <c r="E9" s="4" t="s">
        <v>964</v>
      </c>
      <c r="F9" s="4" t="s">
        <v>965</v>
      </c>
      <c r="G9" s="4" t="s">
        <v>966</v>
      </c>
      <c r="H9" s="4" t="s">
        <v>967</v>
      </c>
      <c r="J9" s="4" t="s">
        <v>1316</v>
      </c>
    </row>
    <row r="10" spans="1:10">
      <c r="A10" s="4">
        <v>9</v>
      </c>
      <c r="B10" s="4" t="s">
        <v>932</v>
      </c>
      <c r="C10" s="4" t="s">
        <v>171</v>
      </c>
      <c r="D10" s="4" t="s">
        <v>968</v>
      </c>
      <c r="E10" s="4" t="s">
        <v>969</v>
      </c>
      <c r="F10" s="4" t="s">
        <v>970</v>
      </c>
      <c r="G10" s="4" t="s">
        <v>971</v>
      </c>
      <c r="H10" s="4" t="s">
        <v>972</v>
      </c>
      <c r="J10" s="4" t="s">
        <v>1316</v>
      </c>
    </row>
    <row r="11" spans="1:10">
      <c r="A11" s="4">
        <v>10</v>
      </c>
      <c r="B11" s="4" t="s">
        <v>932</v>
      </c>
      <c r="C11" s="4" t="s">
        <v>171</v>
      </c>
      <c r="D11" s="4" t="s">
        <v>973</v>
      </c>
      <c r="E11" s="4" t="s">
        <v>974</v>
      </c>
      <c r="F11" s="4" t="s">
        <v>975</v>
      </c>
      <c r="G11" s="4" t="s">
        <v>976</v>
      </c>
      <c r="J11" s="4" t="s">
        <v>1316</v>
      </c>
    </row>
    <row r="12" spans="1:10">
      <c r="A12" s="4">
        <v>11</v>
      </c>
      <c r="B12" s="4" t="s">
        <v>932</v>
      </c>
      <c r="C12" s="4" t="s">
        <v>171</v>
      </c>
      <c r="D12" s="4" t="s">
        <v>977</v>
      </c>
      <c r="E12" s="4" t="s">
        <v>978</v>
      </c>
      <c r="F12" s="4" t="s">
        <v>979</v>
      </c>
      <c r="G12" s="4" t="s">
        <v>980</v>
      </c>
      <c r="J12" s="4" t="s">
        <v>1316</v>
      </c>
    </row>
    <row r="13" spans="1:10">
      <c r="A13" s="4">
        <v>12</v>
      </c>
      <c r="B13" s="4" t="s">
        <v>932</v>
      </c>
      <c r="C13" s="4" t="s">
        <v>171</v>
      </c>
      <c r="D13" s="4" t="s">
        <v>981</v>
      </c>
      <c r="E13" s="4" t="s">
        <v>982</v>
      </c>
      <c r="F13" s="4" t="s">
        <v>983</v>
      </c>
      <c r="G13" s="4" t="s">
        <v>984</v>
      </c>
      <c r="H13" s="4" t="s">
        <v>985</v>
      </c>
      <c r="J13" s="4" t="s">
        <v>1316</v>
      </c>
    </row>
    <row r="14" spans="1:10">
      <c r="A14" s="4">
        <v>13</v>
      </c>
      <c r="B14" s="4" t="s">
        <v>932</v>
      </c>
      <c r="C14" s="4" t="s">
        <v>171</v>
      </c>
      <c r="D14" s="4" t="s">
        <v>986</v>
      </c>
      <c r="E14" s="4" t="s">
        <v>987</v>
      </c>
      <c r="F14" s="4" t="s">
        <v>988</v>
      </c>
      <c r="G14" s="4" t="s">
        <v>989</v>
      </c>
      <c r="J14" s="4" t="s">
        <v>1316</v>
      </c>
    </row>
    <row r="15" spans="1:10">
      <c r="A15" s="4">
        <v>14</v>
      </c>
      <c r="B15" s="4" t="s">
        <v>932</v>
      </c>
      <c r="C15" s="4" t="s">
        <v>171</v>
      </c>
      <c r="D15" s="4" t="s">
        <v>990</v>
      </c>
      <c r="E15" s="4" t="s">
        <v>991</v>
      </c>
      <c r="F15" s="4" t="s">
        <v>992</v>
      </c>
      <c r="G15" s="4" t="s">
        <v>949</v>
      </c>
      <c r="J15" s="4" t="s">
        <v>1316</v>
      </c>
    </row>
    <row r="16" spans="1:10">
      <c r="A16" s="4">
        <v>15</v>
      </c>
      <c r="B16" s="4" t="s">
        <v>932</v>
      </c>
      <c r="C16" s="4" t="s">
        <v>171</v>
      </c>
      <c r="D16" s="4" t="s">
        <v>993</v>
      </c>
      <c r="E16" s="4" t="s">
        <v>994</v>
      </c>
      <c r="F16" s="4" t="s">
        <v>995</v>
      </c>
      <c r="G16" s="4" t="s">
        <v>996</v>
      </c>
      <c r="J16" s="4" t="s">
        <v>1316</v>
      </c>
    </row>
    <row r="17" spans="1:10">
      <c r="A17" s="4">
        <v>16</v>
      </c>
      <c r="B17" s="4" t="s">
        <v>932</v>
      </c>
      <c r="C17" s="4" t="s">
        <v>171</v>
      </c>
      <c r="D17" s="4" t="s">
        <v>997</v>
      </c>
      <c r="E17" s="4" t="s">
        <v>998</v>
      </c>
      <c r="F17" s="4" t="s">
        <v>999</v>
      </c>
      <c r="G17" s="4" t="s">
        <v>1000</v>
      </c>
      <c r="J17" s="4" t="s">
        <v>1316</v>
      </c>
    </row>
    <row r="18" spans="1:10">
      <c r="A18" s="4">
        <v>17</v>
      </c>
      <c r="B18" s="4" t="s">
        <v>932</v>
      </c>
      <c r="C18" s="4" t="s">
        <v>171</v>
      </c>
      <c r="D18" s="4" t="s">
        <v>1001</v>
      </c>
      <c r="E18" s="4" t="s">
        <v>1002</v>
      </c>
      <c r="F18" s="4" t="s">
        <v>1003</v>
      </c>
      <c r="G18" s="4" t="s">
        <v>1004</v>
      </c>
      <c r="H18" s="4" t="s">
        <v>1005</v>
      </c>
      <c r="J18" s="4" t="s">
        <v>1316</v>
      </c>
    </row>
    <row r="19" spans="1:10">
      <c r="A19" s="4">
        <v>18</v>
      </c>
      <c r="B19" s="4" t="s">
        <v>932</v>
      </c>
      <c r="C19" s="4" t="s">
        <v>171</v>
      </c>
      <c r="D19" s="4" t="s">
        <v>1006</v>
      </c>
      <c r="E19" s="4" t="s">
        <v>1007</v>
      </c>
      <c r="F19" s="4" t="s">
        <v>1008</v>
      </c>
      <c r="G19" s="4" t="s">
        <v>1004</v>
      </c>
      <c r="H19" s="4" t="s">
        <v>1009</v>
      </c>
      <c r="J19" s="4" t="s">
        <v>1316</v>
      </c>
    </row>
    <row r="20" spans="1:10">
      <c r="A20" s="4">
        <v>19</v>
      </c>
      <c r="B20" s="4" t="s">
        <v>932</v>
      </c>
      <c r="C20" s="4" t="s">
        <v>171</v>
      </c>
      <c r="D20" s="4" t="s">
        <v>1010</v>
      </c>
      <c r="E20" s="4" t="s">
        <v>1011</v>
      </c>
      <c r="F20" s="4" t="s">
        <v>1012</v>
      </c>
      <c r="G20" s="4" t="s">
        <v>989</v>
      </c>
      <c r="J20" s="4" t="s">
        <v>1316</v>
      </c>
    </row>
    <row r="21" spans="1:10">
      <c r="A21" s="4">
        <v>20</v>
      </c>
      <c r="B21" s="4" t="s">
        <v>932</v>
      </c>
      <c r="C21" s="4" t="s">
        <v>171</v>
      </c>
      <c r="D21" s="4" t="s">
        <v>1013</v>
      </c>
      <c r="E21" s="4" t="s">
        <v>1014</v>
      </c>
      <c r="F21" s="4" t="s">
        <v>1015</v>
      </c>
      <c r="G21" s="4" t="s">
        <v>944</v>
      </c>
      <c r="J21" s="4" t="s">
        <v>1316</v>
      </c>
    </row>
    <row r="22" spans="1:10">
      <c r="A22" s="4">
        <v>21</v>
      </c>
      <c r="B22" s="4" t="s">
        <v>932</v>
      </c>
      <c r="C22" s="4" t="s">
        <v>171</v>
      </c>
      <c r="D22" s="4" t="s">
        <v>1016</v>
      </c>
      <c r="E22" s="4" t="s">
        <v>1017</v>
      </c>
      <c r="F22" s="4" t="s">
        <v>1018</v>
      </c>
      <c r="G22" s="4" t="s">
        <v>971</v>
      </c>
      <c r="J22" s="4" t="s">
        <v>1316</v>
      </c>
    </row>
    <row r="23" spans="1:10">
      <c r="A23" s="4">
        <v>22</v>
      </c>
      <c r="B23" s="4" t="s">
        <v>932</v>
      </c>
      <c r="C23" s="4" t="s">
        <v>171</v>
      </c>
      <c r="D23" s="4" t="s">
        <v>1019</v>
      </c>
      <c r="E23" s="4" t="s">
        <v>1020</v>
      </c>
      <c r="F23" s="4" t="s">
        <v>1021</v>
      </c>
      <c r="G23" s="4" t="s">
        <v>1022</v>
      </c>
      <c r="H23" s="4" t="s">
        <v>1023</v>
      </c>
      <c r="J23" s="4" t="s">
        <v>1316</v>
      </c>
    </row>
    <row r="24" spans="1:10">
      <c r="A24" s="4">
        <v>23</v>
      </c>
      <c r="B24" s="4" t="s">
        <v>932</v>
      </c>
      <c r="C24" s="4" t="s">
        <v>171</v>
      </c>
      <c r="D24" s="4" t="s">
        <v>1024</v>
      </c>
      <c r="E24" s="4" t="s">
        <v>1025</v>
      </c>
      <c r="F24" s="4" t="s">
        <v>1026</v>
      </c>
      <c r="G24" s="4" t="s">
        <v>1022</v>
      </c>
      <c r="H24" s="4" t="s">
        <v>1027</v>
      </c>
      <c r="J24" s="4" t="s">
        <v>1316</v>
      </c>
    </row>
    <row r="25" spans="1:10">
      <c r="A25" s="4">
        <v>24</v>
      </c>
      <c r="B25" s="4" t="s">
        <v>932</v>
      </c>
      <c r="C25" s="4" t="s">
        <v>171</v>
      </c>
      <c r="D25" s="4" t="s">
        <v>1028</v>
      </c>
      <c r="E25" s="4" t="s">
        <v>1029</v>
      </c>
      <c r="F25" s="4" t="s">
        <v>1030</v>
      </c>
      <c r="G25" s="4" t="s">
        <v>971</v>
      </c>
      <c r="H25" s="4" t="s">
        <v>1031</v>
      </c>
      <c r="J25" s="4" t="s">
        <v>1316</v>
      </c>
    </row>
    <row r="26" spans="1:10">
      <c r="A26" s="4">
        <v>25</v>
      </c>
      <c r="B26" s="4" t="s">
        <v>932</v>
      </c>
      <c r="C26" s="4" t="s">
        <v>171</v>
      </c>
      <c r="D26" s="4" t="s">
        <v>1032</v>
      </c>
      <c r="E26" s="4" t="s">
        <v>1033</v>
      </c>
      <c r="F26" s="4" t="s">
        <v>1034</v>
      </c>
      <c r="G26" s="4" t="s">
        <v>966</v>
      </c>
      <c r="H26" s="4" t="s">
        <v>1035</v>
      </c>
      <c r="J26" s="4" t="s">
        <v>1316</v>
      </c>
    </row>
    <row r="27" spans="1:10">
      <c r="A27" s="4">
        <v>26</v>
      </c>
      <c r="B27" s="4" t="s">
        <v>932</v>
      </c>
      <c r="C27" s="4" t="s">
        <v>171</v>
      </c>
      <c r="D27" s="4" t="s">
        <v>1036</v>
      </c>
      <c r="E27" s="4" t="s">
        <v>1037</v>
      </c>
      <c r="F27" s="4" t="s">
        <v>1038</v>
      </c>
      <c r="G27" s="4" t="s">
        <v>1039</v>
      </c>
      <c r="J27" s="4" t="s">
        <v>1316</v>
      </c>
    </row>
    <row r="28" spans="1:10">
      <c r="A28" s="4">
        <v>27</v>
      </c>
      <c r="B28" s="4" t="s">
        <v>932</v>
      </c>
      <c r="C28" s="4" t="s">
        <v>171</v>
      </c>
      <c r="D28" s="4" t="s">
        <v>1040</v>
      </c>
      <c r="E28" s="4" t="s">
        <v>1041</v>
      </c>
      <c r="F28" s="4" t="s">
        <v>1042</v>
      </c>
      <c r="G28" s="4" t="s">
        <v>1004</v>
      </c>
      <c r="J28" s="4" t="s">
        <v>1316</v>
      </c>
    </row>
    <row r="29" spans="1:10">
      <c r="A29" s="4">
        <v>28</v>
      </c>
      <c r="B29" s="4" t="s">
        <v>932</v>
      </c>
      <c r="C29" s="4" t="s">
        <v>171</v>
      </c>
      <c r="D29" s="4" t="s">
        <v>1043</v>
      </c>
      <c r="E29" s="4" t="s">
        <v>1044</v>
      </c>
      <c r="F29" s="4" t="s">
        <v>1045</v>
      </c>
      <c r="G29" s="4" t="s">
        <v>1046</v>
      </c>
      <c r="J29" s="4" t="s">
        <v>1316</v>
      </c>
    </row>
    <row r="30" spans="1:10">
      <c r="A30" s="4">
        <v>29</v>
      </c>
      <c r="B30" s="4" t="s">
        <v>932</v>
      </c>
      <c r="C30" s="4" t="s">
        <v>171</v>
      </c>
      <c r="D30" s="4" t="s">
        <v>1047</v>
      </c>
      <c r="E30" s="4" t="s">
        <v>1048</v>
      </c>
      <c r="F30" s="4" t="s">
        <v>1049</v>
      </c>
      <c r="G30" s="4" t="s">
        <v>1004</v>
      </c>
      <c r="J30" s="4" t="s">
        <v>1316</v>
      </c>
    </row>
    <row r="31" spans="1:10">
      <c r="A31" s="4">
        <v>30</v>
      </c>
      <c r="B31" s="4" t="s">
        <v>932</v>
      </c>
      <c r="C31" s="4" t="s">
        <v>171</v>
      </c>
      <c r="D31" s="4" t="s">
        <v>1050</v>
      </c>
      <c r="E31" s="4" t="s">
        <v>1051</v>
      </c>
      <c r="F31" s="4" t="s">
        <v>1052</v>
      </c>
      <c r="G31" s="4" t="s">
        <v>1053</v>
      </c>
      <c r="J31" s="4" t="s">
        <v>1316</v>
      </c>
    </row>
    <row r="32" spans="1:10">
      <c r="A32" s="4">
        <v>31</v>
      </c>
      <c r="B32" s="4" t="s">
        <v>932</v>
      </c>
      <c r="C32" s="4" t="s">
        <v>171</v>
      </c>
      <c r="D32" s="4" t="s">
        <v>1054</v>
      </c>
      <c r="E32" s="4" t="s">
        <v>1055</v>
      </c>
      <c r="F32" s="4" t="s">
        <v>1056</v>
      </c>
      <c r="G32" s="4" t="s">
        <v>936</v>
      </c>
      <c r="J32" s="4" t="s">
        <v>1316</v>
      </c>
    </row>
    <row r="33" spans="1:10">
      <c r="A33" s="4">
        <v>32</v>
      </c>
      <c r="B33" s="4" t="s">
        <v>932</v>
      </c>
      <c r="C33" s="4" t="s">
        <v>171</v>
      </c>
      <c r="D33" s="4" t="s">
        <v>1057</v>
      </c>
      <c r="E33" s="4" t="s">
        <v>1058</v>
      </c>
      <c r="F33" s="4" t="s">
        <v>1059</v>
      </c>
      <c r="G33" s="4" t="s">
        <v>1060</v>
      </c>
      <c r="J33" s="4" t="s">
        <v>1316</v>
      </c>
    </row>
    <row r="34" spans="1:10">
      <c r="A34" s="4">
        <v>33</v>
      </c>
      <c r="B34" s="4" t="s">
        <v>932</v>
      </c>
      <c r="C34" s="4" t="s">
        <v>171</v>
      </c>
      <c r="D34" s="4" t="s">
        <v>1061</v>
      </c>
      <c r="E34" s="4" t="s">
        <v>1062</v>
      </c>
      <c r="F34" s="4" t="s">
        <v>1063</v>
      </c>
      <c r="G34" s="4" t="s">
        <v>1064</v>
      </c>
      <c r="J34" s="4" t="s">
        <v>1316</v>
      </c>
    </row>
    <row r="35" spans="1:10">
      <c r="A35" s="4">
        <v>34</v>
      </c>
      <c r="B35" s="4" t="s">
        <v>932</v>
      </c>
      <c r="C35" s="4" t="s">
        <v>171</v>
      </c>
      <c r="D35" s="4" t="s">
        <v>1065</v>
      </c>
      <c r="E35" s="4" t="s">
        <v>1066</v>
      </c>
      <c r="F35" s="4" t="s">
        <v>1067</v>
      </c>
      <c r="G35" s="4" t="s">
        <v>984</v>
      </c>
      <c r="H35" s="4" t="s">
        <v>1068</v>
      </c>
      <c r="J35" s="4" t="s">
        <v>1316</v>
      </c>
    </row>
    <row r="36" spans="1:10">
      <c r="A36" s="4">
        <v>35</v>
      </c>
      <c r="B36" s="4" t="s">
        <v>932</v>
      </c>
      <c r="C36" s="4" t="s">
        <v>171</v>
      </c>
      <c r="D36" s="4" t="s">
        <v>1069</v>
      </c>
      <c r="E36" s="4" t="s">
        <v>1070</v>
      </c>
      <c r="F36" s="4" t="s">
        <v>1071</v>
      </c>
      <c r="G36" s="4" t="s">
        <v>966</v>
      </c>
      <c r="J36" s="4" t="s">
        <v>1316</v>
      </c>
    </row>
    <row r="37" spans="1:10">
      <c r="A37" s="4">
        <v>36</v>
      </c>
      <c r="B37" s="4" t="s">
        <v>932</v>
      </c>
      <c r="C37" s="4" t="s">
        <v>171</v>
      </c>
      <c r="D37" s="4" t="s">
        <v>1072</v>
      </c>
      <c r="E37" s="4" t="s">
        <v>1073</v>
      </c>
      <c r="F37" s="4" t="s">
        <v>1074</v>
      </c>
      <c r="G37" s="4" t="s">
        <v>936</v>
      </c>
      <c r="H37" s="4" t="s">
        <v>1075</v>
      </c>
      <c r="J37" s="4" t="s">
        <v>1316</v>
      </c>
    </row>
    <row r="38" spans="1:10">
      <c r="A38" s="4">
        <v>37</v>
      </c>
      <c r="B38" s="4" t="s">
        <v>932</v>
      </c>
      <c r="C38" s="4" t="s">
        <v>171</v>
      </c>
      <c r="D38" s="4" t="s">
        <v>1076</v>
      </c>
      <c r="E38" s="4" t="s">
        <v>1077</v>
      </c>
      <c r="F38" s="4" t="s">
        <v>1078</v>
      </c>
      <c r="G38" s="4" t="s">
        <v>1079</v>
      </c>
      <c r="J38" s="4" t="s">
        <v>1316</v>
      </c>
    </row>
    <row r="39" spans="1:10">
      <c r="A39" s="4">
        <v>38</v>
      </c>
      <c r="B39" s="4" t="s">
        <v>932</v>
      </c>
      <c r="C39" s="4" t="s">
        <v>171</v>
      </c>
      <c r="D39" s="4" t="s">
        <v>1080</v>
      </c>
      <c r="E39" s="4" t="s">
        <v>1081</v>
      </c>
      <c r="F39" s="4" t="s">
        <v>1082</v>
      </c>
      <c r="G39" s="4" t="s">
        <v>1046</v>
      </c>
      <c r="J39" s="4" t="s">
        <v>1316</v>
      </c>
    </row>
    <row r="40" spans="1:10">
      <c r="A40" s="4">
        <v>39</v>
      </c>
      <c r="B40" s="4" t="s">
        <v>932</v>
      </c>
      <c r="C40" s="4" t="s">
        <v>171</v>
      </c>
      <c r="D40" s="4" t="s">
        <v>1083</v>
      </c>
      <c r="E40" s="4" t="s">
        <v>1084</v>
      </c>
      <c r="F40" s="4" t="s">
        <v>1085</v>
      </c>
      <c r="G40" s="4" t="s">
        <v>1086</v>
      </c>
      <c r="J40" s="4" t="s">
        <v>1316</v>
      </c>
    </row>
    <row r="41" spans="1:10">
      <c r="A41" s="4">
        <v>40</v>
      </c>
      <c r="B41" s="4" t="s">
        <v>932</v>
      </c>
      <c r="C41" s="4" t="s">
        <v>171</v>
      </c>
      <c r="D41" s="4" t="s">
        <v>1087</v>
      </c>
      <c r="E41" s="4" t="s">
        <v>1088</v>
      </c>
      <c r="F41" s="4" t="s">
        <v>1089</v>
      </c>
      <c r="G41" s="4" t="s">
        <v>1090</v>
      </c>
      <c r="J41" s="4" t="s">
        <v>1316</v>
      </c>
    </row>
    <row r="42" spans="1:10">
      <c r="A42" s="4">
        <v>41</v>
      </c>
      <c r="B42" s="4" t="s">
        <v>932</v>
      </c>
      <c r="C42" s="4" t="s">
        <v>171</v>
      </c>
      <c r="D42" s="4" t="s">
        <v>1091</v>
      </c>
      <c r="E42" s="4" t="s">
        <v>1092</v>
      </c>
      <c r="F42" s="4" t="s">
        <v>1093</v>
      </c>
      <c r="G42" s="4" t="s">
        <v>1094</v>
      </c>
      <c r="H42" s="4" t="s">
        <v>1095</v>
      </c>
      <c r="J42" s="4" t="s">
        <v>1316</v>
      </c>
    </row>
    <row r="43" spans="1:10">
      <c r="A43" s="4">
        <v>42</v>
      </c>
      <c r="B43" s="4" t="s">
        <v>932</v>
      </c>
      <c r="C43" s="4" t="s">
        <v>171</v>
      </c>
      <c r="D43" s="4" t="s">
        <v>1096</v>
      </c>
      <c r="E43" s="4" t="s">
        <v>1097</v>
      </c>
      <c r="F43" s="4" t="s">
        <v>1098</v>
      </c>
      <c r="G43" s="4" t="s">
        <v>1099</v>
      </c>
      <c r="H43" s="4" t="s">
        <v>1100</v>
      </c>
      <c r="J43" s="4" t="s">
        <v>1316</v>
      </c>
    </row>
    <row r="44" spans="1:10">
      <c r="A44" s="4">
        <v>43</v>
      </c>
      <c r="B44" s="4" t="s">
        <v>932</v>
      </c>
      <c r="C44" s="4" t="s">
        <v>171</v>
      </c>
      <c r="D44" s="4" t="s">
        <v>1101</v>
      </c>
      <c r="E44" s="4" t="s">
        <v>1097</v>
      </c>
      <c r="F44" s="4" t="s">
        <v>1098</v>
      </c>
      <c r="G44" s="4" t="s">
        <v>1102</v>
      </c>
      <c r="J44" s="4" t="s">
        <v>1316</v>
      </c>
    </row>
    <row r="45" spans="1:10">
      <c r="A45" s="4">
        <v>44</v>
      </c>
      <c r="B45" s="4" t="s">
        <v>932</v>
      </c>
      <c r="C45" s="4" t="s">
        <v>171</v>
      </c>
      <c r="D45" s="4" t="s">
        <v>1103</v>
      </c>
      <c r="E45" s="4" t="s">
        <v>1104</v>
      </c>
      <c r="F45" s="4" t="s">
        <v>1105</v>
      </c>
      <c r="G45" s="4" t="s">
        <v>1106</v>
      </c>
      <c r="J45" s="4" t="s">
        <v>1316</v>
      </c>
    </row>
    <row r="46" spans="1:10">
      <c r="A46" s="4">
        <v>45</v>
      </c>
      <c r="B46" s="4" t="s">
        <v>932</v>
      </c>
      <c r="C46" s="4" t="s">
        <v>171</v>
      </c>
      <c r="D46" s="4" t="s">
        <v>1107</v>
      </c>
      <c r="E46" s="4" t="s">
        <v>1108</v>
      </c>
      <c r="F46" s="4" t="s">
        <v>1105</v>
      </c>
      <c r="G46" s="4" t="s">
        <v>1109</v>
      </c>
      <c r="J46" s="4" t="s">
        <v>1316</v>
      </c>
    </row>
    <row r="47" spans="1:10">
      <c r="A47" s="4">
        <v>46</v>
      </c>
      <c r="B47" s="4" t="s">
        <v>932</v>
      </c>
      <c r="C47" s="4" t="s">
        <v>171</v>
      </c>
      <c r="D47" s="4" t="s">
        <v>1110</v>
      </c>
      <c r="E47" s="4" t="s">
        <v>1111</v>
      </c>
      <c r="F47" s="4" t="s">
        <v>1105</v>
      </c>
      <c r="G47" s="4" t="s">
        <v>1112</v>
      </c>
      <c r="J47" s="4" t="s">
        <v>1316</v>
      </c>
    </row>
    <row r="48" spans="1:10">
      <c r="A48" s="4">
        <v>47</v>
      </c>
      <c r="B48" s="4" t="s">
        <v>932</v>
      </c>
      <c r="C48" s="4" t="s">
        <v>171</v>
      </c>
      <c r="D48" s="4" t="s">
        <v>1113</v>
      </c>
      <c r="E48" s="4" t="s">
        <v>1114</v>
      </c>
      <c r="F48" s="4" t="s">
        <v>1105</v>
      </c>
      <c r="G48" s="4" t="s">
        <v>1115</v>
      </c>
      <c r="J48" s="4" t="s">
        <v>1316</v>
      </c>
    </row>
    <row r="49" spans="1:10">
      <c r="A49" s="4">
        <v>48</v>
      </c>
      <c r="B49" s="4" t="s">
        <v>932</v>
      </c>
      <c r="C49" s="4" t="s">
        <v>171</v>
      </c>
      <c r="D49" s="4" t="s">
        <v>1116</v>
      </c>
      <c r="E49" s="4" t="s">
        <v>1117</v>
      </c>
      <c r="F49" s="4" t="s">
        <v>1105</v>
      </c>
      <c r="G49" s="4" t="s">
        <v>1118</v>
      </c>
      <c r="J49" s="4" t="s">
        <v>1316</v>
      </c>
    </row>
    <row r="50" spans="1:10">
      <c r="A50" s="4">
        <v>49</v>
      </c>
      <c r="B50" s="4" t="s">
        <v>932</v>
      </c>
      <c r="C50" s="4" t="s">
        <v>171</v>
      </c>
      <c r="D50" s="4" t="s">
        <v>1119</v>
      </c>
      <c r="E50" s="4" t="s">
        <v>1120</v>
      </c>
      <c r="F50" s="4" t="s">
        <v>1105</v>
      </c>
      <c r="G50" s="4" t="s">
        <v>1121</v>
      </c>
      <c r="J50" s="4" t="s">
        <v>1316</v>
      </c>
    </row>
    <row r="51" spans="1:10">
      <c r="A51" s="4">
        <v>50</v>
      </c>
      <c r="B51" s="4" t="s">
        <v>932</v>
      </c>
      <c r="C51" s="4" t="s">
        <v>171</v>
      </c>
      <c r="D51" s="4" t="s">
        <v>1122</v>
      </c>
      <c r="E51" s="4" t="s">
        <v>1123</v>
      </c>
      <c r="F51" s="4" t="s">
        <v>1105</v>
      </c>
      <c r="G51" s="4" t="s">
        <v>1124</v>
      </c>
      <c r="J51" s="4" t="s">
        <v>1316</v>
      </c>
    </row>
    <row r="52" spans="1:10">
      <c r="A52" s="4">
        <v>51</v>
      </c>
      <c r="B52" s="4" t="s">
        <v>932</v>
      </c>
      <c r="C52" s="4" t="s">
        <v>171</v>
      </c>
      <c r="D52" s="4" t="s">
        <v>1125</v>
      </c>
      <c r="E52" s="4" t="s">
        <v>1126</v>
      </c>
      <c r="F52" s="4" t="s">
        <v>1105</v>
      </c>
      <c r="G52" s="4" t="s">
        <v>1127</v>
      </c>
      <c r="J52" s="4" t="s">
        <v>1316</v>
      </c>
    </row>
    <row r="53" spans="1:10">
      <c r="A53" s="4">
        <v>52</v>
      </c>
      <c r="B53" s="4" t="s">
        <v>932</v>
      </c>
      <c r="C53" s="4" t="s">
        <v>171</v>
      </c>
      <c r="D53" s="4" t="s">
        <v>1128</v>
      </c>
      <c r="E53" s="4" t="s">
        <v>1129</v>
      </c>
      <c r="F53" s="4" t="s">
        <v>1105</v>
      </c>
      <c r="G53" s="4" t="s">
        <v>1130</v>
      </c>
      <c r="J53" s="4" t="s">
        <v>1316</v>
      </c>
    </row>
    <row r="54" spans="1:10">
      <c r="A54" s="4">
        <v>53</v>
      </c>
      <c r="B54" s="4" t="s">
        <v>932</v>
      </c>
      <c r="C54" s="4" t="s">
        <v>171</v>
      </c>
      <c r="D54" s="4" t="s">
        <v>1131</v>
      </c>
      <c r="E54" s="4" t="s">
        <v>1132</v>
      </c>
      <c r="F54" s="4" t="s">
        <v>1105</v>
      </c>
      <c r="G54" s="4" t="s">
        <v>1133</v>
      </c>
      <c r="J54" s="4" t="s">
        <v>1316</v>
      </c>
    </row>
    <row r="55" spans="1:10">
      <c r="A55" s="4">
        <v>54</v>
      </c>
      <c r="B55" s="4" t="s">
        <v>932</v>
      </c>
      <c r="C55" s="4" t="s">
        <v>171</v>
      </c>
      <c r="D55" s="4" t="s">
        <v>1134</v>
      </c>
      <c r="E55" s="4" t="s">
        <v>1135</v>
      </c>
      <c r="F55" s="4" t="s">
        <v>999</v>
      </c>
      <c r="G55" s="4" t="s">
        <v>1136</v>
      </c>
      <c r="J55" s="4" t="s">
        <v>1316</v>
      </c>
    </row>
    <row r="56" spans="1:10">
      <c r="A56" s="4">
        <v>55</v>
      </c>
      <c r="B56" s="4" t="s">
        <v>932</v>
      </c>
      <c r="C56" s="4" t="s">
        <v>171</v>
      </c>
      <c r="D56" s="4" t="s">
        <v>1137</v>
      </c>
      <c r="E56" s="4" t="s">
        <v>1138</v>
      </c>
      <c r="F56" s="4" t="s">
        <v>1139</v>
      </c>
      <c r="G56" s="4" t="s">
        <v>1140</v>
      </c>
      <c r="J56" s="4" t="s">
        <v>1316</v>
      </c>
    </row>
    <row r="57" spans="1:10">
      <c r="A57" s="4">
        <v>56</v>
      </c>
      <c r="B57" s="4" t="s">
        <v>932</v>
      </c>
      <c r="C57" s="4" t="s">
        <v>171</v>
      </c>
      <c r="D57" s="4" t="s">
        <v>1141</v>
      </c>
      <c r="E57" s="4" t="s">
        <v>1142</v>
      </c>
      <c r="F57" s="4" t="s">
        <v>1139</v>
      </c>
      <c r="G57" s="4" t="s">
        <v>1143</v>
      </c>
      <c r="J57" s="4" t="s">
        <v>1316</v>
      </c>
    </row>
    <row r="58" spans="1:10">
      <c r="A58" s="4">
        <v>57</v>
      </c>
      <c r="B58" s="4" t="s">
        <v>932</v>
      </c>
      <c r="C58" s="4" t="s">
        <v>171</v>
      </c>
      <c r="D58" s="4" t="s">
        <v>1144</v>
      </c>
      <c r="E58" s="4" t="s">
        <v>1145</v>
      </c>
      <c r="F58" s="4" t="s">
        <v>1139</v>
      </c>
      <c r="G58" s="4" t="s">
        <v>1146</v>
      </c>
      <c r="J58" s="4" t="s">
        <v>1316</v>
      </c>
    </row>
    <row r="59" spans="1:10">
      <c r="A59" s="4">
        <v>58</v>
      </c>
      <c r="B59" s="4" t="s">
        <v>932</v>
      </c>
      <c r="C59" s="4" t="s">
        <v>171</v>
      </c>
      <c r="D59" s="4" t="s">
        <v>1147</v>
      </c>
      <c r="E59" s="4" t="s">
        <v>1148</v>
      </c>
      <c r="F59" s="4" t="s">
        <v>1149</v>
      </c>
      <c r="G59" s="4" t="s">
        <v>1150</v>
      </c>
      <c r="H59" s="4" t="s">
        <v>1151</v>
      </c>
      <c r="J59" s="4" t="s">
        <v>1316</v>
      </c>
    </row>
    <row r="60" spans="1:10">
      <c r="A60" s="4">
        <v>59</v>
      </c>
      <c r="B60" s="4" t="s">
        <v>932</v>
      </c>
      <c r="C60" s="4" t="s">
        <v>171</v>
      </c>
      <c r="D60" s="4" t="s">
        <v>1152</v>
      </c>
      <c r="E60" s="4" t="s">
        <v>1153</v>
      </c>
      <c r="F60" s="4" t="s">
        <v>1154</v>
      </c>
      <c r="G60" s="4" t="s">
        <v>1155</v>
      </c>
      <c r="J60" s="4" t="s">
        <v>1316</v>
      </c>
    </row>
    <row r="61" spans="1:10">
      <c r="A61" s="4">
        <v>60</v>
      </c>
      <c r="B61" s="4" t="s">
        <v>932</v>
      </c>
      <c r="C61" s="4" t="s">
        <v>171</v>
      </c>
      <c r="D61" s="4" t="s">
        <v>1156</v>
      </c>
      <c r="E61" s="4" t="s">
        <v>1157</v>
      </c>
      <c r="F61" s="4" t="s">
        <v>1158</v>
      </c>
      <c r="G61" s="4" t="s">
        <v>966</v>
      </c>
      <c r="J61" s="4" t="s">
        <v>1316</v>
      </c>
    </row>
    <row r="62" spans="1:10">
      <c r="A62" s="4">
        <v>61</v>
      </c>
      <c r="B62" s="4" t="s">
        <v>932</v>
      </c>
      <c r="C62" s="4" t="s">
        <v>171</v>
      </c>
      <c r="D62" s="4" t="s">
        <v>1159</v>
      </c>
      <c r="E62" s="4" t="s">
        <v>1160</v>
      </c>
      <c r="F62" s="4" t="s">
        <v>939</v>
      </c>
      <c r="G62" s="4" t="s">
        <v>1161</v>
      </c>
      <c r="J62" s="4" t="s">
        <v>1316</v>
      </c>
    </row>
    <row r="63" spans="1:10">
      <c r="A63" s="4">
        <v>62</v>
      </c>
      <c r="B63" s="4" t="s">
        <v>932</v>
      </c>
      <c r="C63" s="4" t="s">
        <v>171</v>
      </c>
      <c r="D63" s="4" t="s">
        <v>1162</v>
      </c>
      <c r="E63" s="4" t="s">
        <v>1163</v>
      </c>
      <c r="F63" s="4" t="s">
        <v>939</v>
      </c>
      <c r="G63" s="4" t="s">
        <v>1164</v>
      </c>
      <c r="J63" s="4" t="s">
        <v>1316</v>
      </c>
    </row>
    <row r="64" spans="1:10">
      <c r="A64" s="4">
        <v>63</v>
      </c>
      <c r="B64" s="4" t="s">
        <v>932</v>
      </c>
      <c r="C64" s="4" t="s">
        <v>171</v>
      </c>
      <c r="D64" s="4" t="s">
        <v>1165</v>
      </c>
      <c r="E64" s="4" t="s">
        <v>1166</v>
      </c>
      <c r="F64" s="4" t="s">
        <v>1167</v>
      </c>
      <c r="G64" s="4" t="s">
        <v>1168</v>
      </c>
      <c r="J64" s="4" t="s">
        <v>1316</v>
      </c>
    </row>
    <row r="65" spans="1:10">
      <c r="A65" s="4">
        <v>64</v>
      </c>
      <c r="B65" s="4" t="s">
        <v>932</v>
      </c>
      <c r="C65" s="4" t="s">
        <v>171</v>
      </c>
      <c r="D65" s="4" t="s">
        <v>1169</v>
      </c>
      <c r="E65" s="4" t="s">
        <v>1166</v>
      </c>
      <c r="F65" s="4" t="s">
        <v>1167</v>
      </c>
      <c r="G65" s="4" t="s">
        <v>1170</v>
      </c>
      <c r="H65" s="4" t="s">
        <v>1171</v>
      </c>
      <c r="J65" s="4" t="s">
        <v>1316</v>
      </c>
    </row>
    <row r="66" spans="1:10">
      <c r="A66" s="4">
        <v>65</v>
      </c>
      <c r="B66" s="4" t="s">
        <v>932</v>
      </c>
      <c r="C66" s="4" t="s">
        <v>171</v>
      </c>
      <c r="D66" s="4" t="s">
        <v>1172</v>
      </c>
      <c r="E66" s="4" t="s">
        <v>1173</v>
      </c>
      <c r="F66" s="4" t="s">
        <v>1174</v>
      </c>
      <c r="G66" s="4" t="s">
        <v>1064</v>
      </c>
      <c r="J66" s="4" t="s">
        <v>1316</v>
      </c>
    </row>
    <row r="67" spans="1:10">
      <c r="A67" s="4">
        <v>66</v>
      </c>
      <c r="B67" s="4" t="s">
        <v>932</v>
      </c>
      <c r="C67" s="4" t="s">
        <v>171</v>
      </c>
      <c r="D67" s="4" t="s">
        <v>1175</v>
      </c>
      <c r="E67" s="4" t="s">
        <v>1176</v>
      </c>
      <c r="F67" s="4" t="s">
        <v>1177</v>
      </c>
      <c r="G67" s="4" t="s">
        <v>976</v>
      </c>
      <c r="J67" s="4" t="s">
        <v>1316</v>
      </c>
    </row>
    <row r="68" spans="1:10">
      <c r="A68" s="4">
        <v>67</v>
      </c>
      <c r="B68" s="4" t="s">
        <v>932</v>
      </c>
      <c r="C68" s="4" t="s">
        <v>171</v>
      </c>
      <c r="D68" s="4" t="s">
        <v>1178</v>
      </c>
      <c r="E68" s="4" t="s">
        <v>1179</v>
      </c>
      <c r="F68" s="4" t="s">
        <v>1180</v>
      </c>
      <c r="G68" s="4" t="s">
        <v>1181</v>
      </c>
      <c r="J68" s="4" t="s">
        <v>1316</v>
      </c>
    </row>
    <row r="69" spans="1:10">
      <c r="A69" s="4">
        <v>68</v>
      </c>
      <c r="B69" s="4" t="s">
        <v>932</v>
      </c>
      <c r="C69" s="4" t="s">
        <v>171</v>
      </c>
      <c r="D69" s="4" t="s">
        <v>1182</v>
      </c>
      <c r="E69" s="4" t="s">
        <v>1183</v>
      </c>
      <c r="F69" s="4" t="s">
        <v>1184</v>
      </c>
      <c r="G69" s="4" t="s">
        <v>936</v>
      </c>
      <c r="H69" s="4" t="s">
        <v>1185</v>
      </c>
      <c r="J69" s="4" t="s">
        <v>1316</v>
      </c>
    </row>
    <row r="70" spans="1:10">
      <c r="A70" s="4">
        <v>69</v>
      </c>
      <c r="B70" s="4" t="s">
        <v>932</v>
      </c>
      <c r="C70" s="4" t="s">
        <v>171</v>
      </c>
      <c r="D70" s="4" t="s">
        <v>1186</v>
      </c>
      <c r="E70" s="4" t="s">
        <v>1187</v>
      </c>
      <c r="F70" s="4" t="s">
        <v>1188</v>
      </c>
      <c r="G70" s="4" t="s">
        <v>1079</v>
      </c>
      <c r="J70" s="4" t="s">
        <v>1316</v>
      </c>
    </row>
    <row r="71" spans="1:10">
      <c r="A71" s="4">
        <v>70</v>
      </c>
      <c r="B71" s="4" t="s">
        <v>932</v>
      </c>
      <c r="C71" s="4" t="s">
        <v>171</v>
      </c>
      <c r="D71" s="4" t="s">
        <v>1189</v>
      </c>
      <c r="E71" s="4" t="s">
        <v>1190</v>
      </c>
      <c r="F71" s="4" t="s">
        <v>1191</v>
      </c>
      <c r="G71" s="4" t="s">
        <v>1079</v>
      </c>
      <c r="J71" s="4" t="s">
        <v>1316</v>
      </c>
    </row>
    <row r="72" spans="1:10">
      <c r="A72" s="4">
        <v>71</v>
      </c>
      <c r="B72" s="4" t="s">
        <v>932</v>
      </c>
      <c r="C72" s="4" t="s">
        <v>171</v>
      </c>
      <c r="D72" s="4" t="s">
        <v>1192</v>
      </c>
      <c r="E72" s="4" t="s">
        <v>1193</v>
      </c>
      <c r="F72" s="4" t="s">
        <v>1194</v>
      </c>
      <c r="G72" s="4" t="s">
        <v>949</v>
      </c>
      <c r="H72" s="4" t="s">
        <v>1195</v>
      </c>
      <c r="J72" s="4" t="s">
        <v>1316</v>
      </c>
    </row>
    <row r="73" spans="1:10">
      <c r="A73" s="4">
        <v>72</v>
      </c>
      <c r="B73" s="4" t="s">
        <v>932</v>
      </c>
      <c r="C73" s="4" t="s">
        <v>171</v>
      </c>
      <c r="D73" s="4" t="s">
        <v>1196</v>
      </c>
      <c r="E73" s="4" t="s">
        <v>1197</v>
      </c>
      <c r="F73" s="4" t="s">
        <v>1198</v>
      </c>
      <c r="G73" s="4" t="s">
        <v>1039</v>
      </c>
      <c r="J73" s="4" t="s">
        <v>1316</v>
      </c>
    </row>
    <row r="74" spans="1:10">
      <c r="A74" s="4">
        <v>73</v>
      </c>
      <c r="B74" s="4" t="s">
        <v>932</v>
      </c>
      <c r="C74" s="4" t="s">
        <v>171</v>
      </c>
      <c r="D74" s="4" t="s">
        <v>1199</v>
      </c>
      <c r="E74" s="4" t="s">
        <v>1200</v>
      </c>
      <c r="F74" s="4" t="s">
        <v>1201</v>
      </c>
      <c r="G74" s="4" t="s">
        <v>1064</v>
      </c>
      <c r="J74" s="4" t="s">
        <v>1316</v>
      </c>
    </row>
    <row r="75" spans="1:10">
      <c r="A75" s="4">
        <v>74</v>
      </c>
      <c r="B75" s="4" t="s">
        <v>932</v>
      </c>
      <c r="C75" s="4" t="s">
        <v>171</v>
      </c>
      <c r="D75" s="4" t="s">
        <v>1202</v>
      </c>
      <c r="E75" s="4" t="s">
        <v>1203</v>
      </c>
      <c r="F75" s="4" t="s">
        <v>1204</v>
      </c>
      <c r="G75" s="4" t="s">
        <v>1039</v>
      </c>
      <c r="J75" s="4" t="s">
        <v>1316</v>
      </c>
    </row>
    <row r="76" spans="1:10">
      <c r="A76" s="4">
        <v>75</v>
      </c>
      <c r="B76" s="4" t="s">
        <v>932</v>
      </c>
      <c r="C76" s="4" t="s">
        <v>171</v>
      </c>
      <c r="D76" s="4" t="s">
        <v>1205</v>
      </c>
      <c r="E76" s="4" t="s">
        <v>1206</v>
      </c>
      <c r="F76" s="4" t="s">
        <v>1207</v>
      </c>
      <c r="G76" s="4" t="s">
        <v>1079</v>
      </c>
      <c r="J76" s="4" t="s">
        <v>1316</v>
      </c>
    </row>
    <row r="77" spans="1:10">
      <c r="A77" s="4">
        <v>76</v>
      </c>
      <c r="B77" s="4" t="s">
        <v>932</v>
      </c>
      <c r="C77" s="4" t="s">
        <v>171</v>
      </c>
      <c r="D77" s="4" t="s">
        <v>1208</v>
      </c>
      <c r="E77" s="4" t="s">
        <v>1209</v>
      </c>
      <c r="F77" s="4" t="s">
        <v>1210</v>
      </c>
      <c r="G77" s="4" t="s">
        <v>1211</v>
      </c>
      <c r="H77" s="4" t="s">
        <v>1212</v>
      </c>
      <c r="J77" s="4" t="s">
        <v>1316</v>
      </c>
    </row>
    <row r="78" spans="1:10">
      <c r="A78" s="4">
        <v>77</v>
      </c>
      <c r="B78" s="4" t="s">
        <v>932</v>
      </c>
      <c r="C78" s="4" t="s">
        <v>171</v>
      </c>
      <c r="D78" s="4" t="s">
        <v>1213</v>
      </c>
      <c r="E78" s="4" t="s">
        <v>1214</v>
      </c>
      <c r="F78" s="4" t="s">
        <v>1215</v>
      </c>
      <c r="G78" s="4" t="s">
        <v>1079</v>
      </c>
      <c r="J78" s="4" t="s">
        <v>1316</v>
      </c>
    </row>
    <row r="79" spans="1:10">
      <c r="A79" s="4">
        <v>78</v>
      </c>
      <c r="B79" s="4" t="s">
        <v>932</v>
      </c>
      <c r="C79" s="4" t="s">
        <v>171</v>
      </c>
      <c r="D79" s="4" t="s">
        <v>1216</v>
      </c>
      <c r="E79" s="4" t="s">
        <v>1217</v>
      </c>
      <c r="F79" s="4" t="s">
        <v>999</v>
      </c>
      <c r="G79" s="4" t="s">
        <v>949</v>
      </c>
      <c r="J79" s="4" t="s">
        <v>1316</v>
      </c>
    </row>
    <row r="80" spans="1:10">
      <c r="A80" s="4">
        <v>79</v>
      </c>
      <c r="B80" s="4" t="s">
        <v>932</v>
      </c>
      <c r="C80" s="4" t="s">
        <v>171</v>
      </c>
      <c r="D80" s="4" t="s">
        <v>1218</v>
      </c>
      <c r="E80" s="4" t="s">
        <v>1219</v>
      </c>
      <c r="F80" s="4" t="s">
        <v>1220</v>
      </c>
      <c r="G80" s="4" t="s">
        <v>1221</v>
      </c>
      <c r="H80" s="4" t="s">
        <v>1222</v>
      </c>
      <c r="J80" s="4" t="s">
        <v>1316</v>
      </c>
    </row>
    <row r="81" spans="1:10">
      <c r="A81" s="4">
        <v>80</v>
      </c>
      <c r="B81" s="4" t="s">
        <v>932</v>
      </c>
      <c r="C81" s="4" t="s">
        <v>171</v>
      </c>
      <c r="D81" s="4" t="s">
        <v>1223</v>
      </c>
      <c r="E81" s="4" t="s">
        <v>1224</v>
      </c>
      <c r="F81" s="4" t="s">
        <v>1225</v>
      </c>
      <c r="G81" s="4" t="s">
        <v>1064</v>
      </c>
      <c r="J81" s="4" t="s">
        <v>1316</v>
      </c>
    </row>
    <row r="82" spans="1:10">
      <c r="A82" s="4">
        <v>81</v>
      </c>
      <c r="B82" s="4" t="s">
        <v>932</v>
      </c>
      <c r="C82" s="4" t="s">
        <v>171</v>
      </c>
      <c r="D82" s="4" t="s">
        <v>1226</v>
      </c>
      <c r="E82" s="4" t="s">
        <v>1227</v>
      </c>
      <c r="F82" s="4" t="s">
        <v>1228</v>
      </c>
      <c r="G82" s="4" t="s">
        <v>1064</v>
      </c>
      <c r="J82" s="4" t="s">
        <v>1316</v>
      </c>
    </row>
    <row r="83" spans="1:10">
      <c r="A83" s="4">
        <v>82</v>
      </c>
      <c r="B83" s="4" t="s">
        <v>932</v>
      </c>
      <c r="C83" s="4" t="s">
        <v>171</v>
      </c>
      <c r="D83" s="4" t="s">
        <v>1229</v>
      </c>
      <c r="E83" s="4" t="s">
        <v>1230</v>
      </c>
      <c r="F83" s="4" t="s">
        <v>1231</v>
      </c>
      <c r="G83" s="4" t="s">
        <v>1155</v>
      </c>
      <c r="J83" s="4" t="s">
        <v>1316</v>
      </c>
    </row>
    <row r="84" spans="1:10">
      <c r="A84" s="4">
        <v>83</v>
      </c>
      <c r="B84" s="4" t="s">
        <v>932</v>
      </c>
      <c r="C84" s="4" t="s">
        <v>171</v>
      </c>
      <c r="D84" s="4" t="s">
        <v>1232</v>
      </c>
      <c r="E84" s="4" t="s">
        <v>1233</v>
      </c>
      <c r="F84" s="4" t="s">
        <v>1234</v>
      </c>
      <c r="G84" s="4" t="s">
        <v>1155</v>
      </c>
      <c r="J84" s="4" t="s">
        <v>1316</v>
      </c>
    </row>
    <row r="85" spans="1:10">
      <c r="A85" s="4">
        <v>84</v>
      </c>
      <c r="B85" s="4" t="s">
        <v>932</v>
      </c>
      <c r="C85" s="4" t="s">
        <v>171</v>
      </c>
      <c r="D85" s="4" t="s">
        <v>1235</v>
      </c>
      <c r="E85" s="4" t="s">
        <v>1236</v>
      </c>
      <c r="F85" s="4" t="s">
        <v>1167</v>
      </c>
      <c r="G85" s="4" t="s">
        <v>1237</v>
      </c>
      <c r="J85" s="4" t="s">
        <v>1316</v>
      </c>
    </row>
    <row r="86" spans="1:10">
      <c r="A86" s="4">
        <v>85</v>
      </c>
      <c r="B86" s="4" t="s">
        <v>932</v>
      </c>
      <c r="C86" s="4" t="s">
        <v>171</v>
      </c>
      <c r="D86" s="4" t="s">
        <v>1238</v>
      </c>
      <c r="E86" s="4" t="s">
        <v>1239</v>
      </c>
      <c r="F86" s="4" t="s">
        <v>1240</v>
      </c>
      <c r="G86" s="4" t="s">
        <v>1155</v>
      </c>
      <c r="J86" s="4" t="s">
        <v>1316</v>
      </c>
    </row>
    <row r="87" spans="1:10">
      <c r="A87" s="4">
        <v>86</v>
      </c>
      <c r="B87" s="4" t="s">
        <v>932</v>
      </c>
      <c r="C87" s="4" t="s">
        <v>171</v>
      </c>
      <c r="D87" s="4" t="s">
        <v>1241</v>
      </c>
      <c r="E87" s="4" t="s">
        <v>1242</v>
      </c>
      <c r="F87" s="4" t="s">
        <v>1243</v>
      </c>
      <c r="G87" s="4" t="s">
        <v>1244</v>
      </c>
      <c r="J87" s="4" t="s">
        <v>1316</v>
      </c>
    </row>
    <row r="88" spans="1:10">
      <c r="A88" s="4">
        <v>87</v>
      </c>
      <c r="B88" s="4" t="s">
        <v>932</v>
      </c>
      <c r="C88" s="4" t="s">
        <v>171</v>
      </c>
      <c r="D88" s="4" t="s">
        <v>1245</v>
      </c>
      <c r="E88" s="4" t="s">
        <v>1246</v>
      </c>
      <c r="F88" s="4" t="s">
        <v>1247</v>
      </c>
      <c r="G88" s="4" t="s">
        <v>966</v>
      </c>
      <c r="J88" s="4" t="s">
        <v>1316</v>
      </c>
    </row>
    <row r="89" spans="1:10">
      <c r="A89" s="4">
        <v>88</v>
      </c>
      <c r="B89" s="4" t="s">
        <v>932</v>
      </c>
      <c r="C89" s="4" t="s">
        <v>171</v>
      </c>
      <c r="D89" s="4" t="s">
        <v>1248</v>
      </c>
      <c r="E89" s="4" t="s">
        <v>1249</v>
      </c>
      <c r="F89" s="4" t="s">
        <v>1250</v>
      </c>
      <c r="G89" s="4" t="s">
        <v>1064</v>
      </c>
      <c r="H89" s="4" t="s">
        <v>1251</v>
      </c>
      <c r="J89" s="4" t="s">
        <v>1316</v>
      </c>
    </row>
    <row r="90" spans="1:10">
      <c r="A90" s="4">
        <v>89</v>
      </c>
      <c r="B90" s="4" t="s">
        <v>932</v>
      </c>
      <c r="C90" s="4" t="s">
        <v>171</v>
      </c>
      <c r="D90" s="4" t="s">
        <v>1252</v>
      </c>
      <c r="E90" s="4" t="s">
        <v>1253</v>
      </c>
      <c r="F90" s="4" t="s">
        <v>1254</v>
      </c>
      <c r="G90" s="4" t="s">
        <v>1255</v>
      </c>
      <c r="J90" s="4" t="s">
        <v>1316</v>
      </c>
    </row>
    <row r="91" spans="1:10">
      <c r="A91" s="4">
        <v>90</v>
      </c>
      <c r="B91" s="4" t="s">
        <v>932</v>
      </c>
      <c r="C91" s="4" t="s">
        <v>171</v>
      </c>
      <c r="D91" s="4" t="s">
        <v>1256</v>
      </c>
      <c r="E91" s="4" t="s">
        <v>1257</v>
      </c>
      <c r="F91" s="4" t="s">
        <v>1258</v>
      </c>
      <c r="G91" s="4" t="s">
        <v>971</v>
      </c>
      <c r="J91" s="4" t="s">
        <v>1316</v>
      </c>
    </row>
    <row r="92" spans="1:10">
      <c r="A92" s="4">
        <v>91</v>
      </c>
      <c r="B92" s="4" t="s">
        <v>932</v>
      </c>
      <c r="C92" s="4" t="s">
        <v>171</v>
      </c>
      <c r="D92" s="4" t="s">
        <v>1259</v>
      </c>
      <c r="E92" s="4" t="s">
        <v>1260</v>
      </c>
      <c r="F92" s="4" t="s">
        <v>1261</v>
      </c>
      <c r="G92" s="4" t="s">
        <v>1155</v>
      </c>
      <c r="J92" s="4" t="s">
        <v>1316</v>
      </c>
    </row>
    <row r="93" spans="1:10">
      <c r="A93" s="4">
        <v>92</v>
      </c>
      <c r="B93" s="4" t="s">
        <v>932</v>
      </c>
      <c r="C93" s="4" t="s">
        <v>171</v>
      </c>
      <c r="D93" s="4" t="s">
        <v>1262</v>
      </c>
      <c r="E93" s="4" t="s">
        <v>1263</v>
      </c>
      <c r="F93" s="4" t="s">
        <v>1264</v>
      </c>
      <c r="G93" s="4" t="s">
        <v>1094</v>
      </c>
      <c r="J93" s="4" t="s">
        <v>1316</v>
      </c>
    </row>
    <row r="94" spans="1:10">
      <c r="A94" s="4">
        <v>93</v>
      </c>
      <c r="B94" s="4" t="s">
        <v>932</v>
      </c>
      <c r="C94" s="4" t="s">
        <v>171</v>
      </c>
      <c r="D94" s="4" t="s">
        <v>1265</v>
      </c>
      <c r="E94" s="4" t="s">
        <v>1266</v>
      </c>
      <c r="F94" s="4" t="s">
        <v>1267</v>
      </c>
      <c r="G94" s="4" t="s">
        <v>1268</v>
      </c>
      <c r="J94" s="4" t="s">
        <v>1316</v>
      </c>
    </row>
    <row r="95" spans="1:10">
      <c r="A95" s="4">
        <v>94</v>
      </c>
      <c r="B95" s="4" t="s">
        <v>932</v>
      </c>
      <c r="C95" s="4" t="s">
        <v>171</v>
      </c>
      <c r="D95" s="4" t="s">
        <v>1269</v>
      </c>
      <c r="E95" s="4" t="s">
        <v>1270</v>
      </c>
      <c r="F95" s="4" t="s">
        <v>1271</v>
      </c>
      <c r="G95" s="4" t="s">
        <v>949</v>
      </c>
      <c r="H95" s="4" t="s">
        <v>1272</v>
      </c>
      <c r="J95" s="4" t="s">
        <v>1316</v>
      </c>
    </row>
    <row r="96" spans="1:10">
      <c r="A96" s="4">
        <v>95</v>
      </c>
      <c r="B96" s="4" t="s">
        <v>932</v>
      </c>
      <c r="C96" s="4" t="s">
        <v>171</v>
      </c>
      <c r="D96" s="4" t="s">
        <v>1273</v>
      </c>
      <c r="E96" s="4" t="s">
        <v>1274</v>
      </c>
      <c r="F96" s="4" t="s">
        <v>1275</v>
      </c>
      <c r="G96" s="4" t="s">
        <v>949</v>
      </c>
      <c r="J96" s="4" t="s">
        <v>1316</v>
      </c>
    </row>
    <row r="97" spans="1:10">
      <c r="A97" s="4">
        <v>96</v>
      </c>
      <c r="B97" s="4" t="s">
        <v>932</v>
      </c>
      <c r="C97" s="4" t="s">
        <v>171</v>
      </c>
      <c r="D97" s="4" t="s">
        <v>1276</v>
      </c>
      <c r="E97" s="4" t="s">
        <v>1277</v>
      </c>
      <c r="F97" s="4" t="s">
        <v>1278</v>
      </c>
      <c r="G97" s="4" t="s">
        <v>1181</v>
      </c>
      <c r="H97" s="4" t="s">
        <v>1279</v>
      </c>
      <c r="J97" s="4" t="s">
        <v>1316</v>
      </c>
    </row>
    <row r="98" spans="1:10">
      <c r="A98" s="4">
        <v>97</v>
      </c>
      <c r="B98" s="4" t="s">
        <v>932</v>
      </c>
      <c r="C98" s="4" t="s">
        <v>171</v>
      </c>
      <c r="D98" s="4" t="s">
        <v>1280</v>
      </c>
      <c r="E98" s="4" t="s">
        <v>1281</v>
      </c>
      <c r="F98" s="4" t="s">
        <v>1282</v>
      </c>
      <c r="G98" s="4" t="s">
        <v>1079</v>
      </c>
      <c r="H98" s="4" t="s">
        <v>1283</v>
      </c>
      <c r="J98" s="4" t="s">
        <v>1316</v>
      </c>
    </row>
    <row r="99" spans="1:10">
      <c r="A99" s="4">
        <v>98</v>
      </c>
      <c r="B99" s="4" t="s">
        <v>932</v>
      </c>
      <c r="C99" s="4" t="s">
        <v>171</v>
      </c>
      <c r="D99" s="4" t="s">
        <v>1284</v>
      </c>
      <c r="E99" s="4" t="s">
        <v>1285</v>
      </c>
      <c r="F99" s="4" t="s">
        <v>1286</v>
      </c>
      <c r="G99" s="4" t="s">
        <v>1039</v>
      </c>
      <c r="J99" s="4" t="s">
        <v>1316</v>
      </c>
    </row>
    <row r="100" spans="1:10">
      <c r="A100" s="4">
        <v>99</v>
      </c>
      <c r="B100" s="4" t="s">
        <v>932</v>
      </c>
      <c r="C100" s="4" t="s">
        <v>171</v>
      </c>
      <c r="D100" s="4" t="s">
        <v>1287</v>
      </c>
      <c r="E100" s="4" t="s">
        <v>1288</v>
      </c>
      <c r="F100" s="4" t="s">
        <v>939</v>
      </c>
      <c r="G100" s="4" t="s">
        <v>1289</v>
      </c>
      <c r="J100" s="4" t="s">
        <v>1316</v>
      </c>
    </row>
    <row r="101" spans="1:10">
      <c r="A101" s="4">
        <v>100</v>
      </c>
      <c r="B101" s="4" t="s">
        <v>932</v>
      </c>
      <c r="C101" s="4" t="s">
        <v>171</v>
      </c>
      <c r="D101" s="4" t="s">
        <v>1290</v>
      </c>
      <c r="E101" s="4" t="s">
        <v>1291</v>
      </c>
      <c r="F101" s="4" t="s">
        <v>1292</v>
      </c>
      <c r="G101" s="4" t="s">
        <v>949</v>
      </c>
      <c r="J101" s="4" t="s">
        <v>1316</v>
      </c>
    </row>
    <row r="102" spans="1:10">
      <c r="A102" s="4">
        <v>101</v>
      </c>
      <c r="B102" s="4" t="s">
        <v>932</v>
      </c>
      <c r="C102" s="4" t="s">
        <v>171</v>
      </c>
      <c r="D102" s="4" t="s">
        <v>1293</v>
      </c>
      <c r="E102" s="4" t="s">
        <v>1294</v>
      </c>
      <c r="F102" s="4" t="s">
        <v>1295</v>
      </c>
      <c r="G102" s="4" t="s">
        <v>949</v>
      </c>
      <c r="J102" s="4" t="s">
        <v>1316</v>
      </c>
    </row>
    <row r="103" spans="1:10">
      <c r="A103" s="4">
        <v>102</v>
      </c>
      <c r="B103" s="4" t="s">
        <v>932</v>
      </c>
      <c r="C103" s="4" t="s">
        <v>171</v>
      </c>
      <c r="D103" s="4" t="s">
        <v>1296</v>
      </c>
      <c r="E103" s="4" t="s">
        <v>1297</v>
      </c>
      <c r="F103" s="4" t="s">
        <v>1298</v>
      </c>
      <c r="G103" s="4" t="s">
        <v>1299</v>
      </c>
      <c r="J103" s="4" t="s">
        <v>1316</v>
      </c>
    </row>
    <row r="104" spans="1:10">
      <c r="A104" s="4">
        <v>103</v>
      </c>
      <c r="B104" s="4" t="s">
        <v>932</v>
      </c>
      <c r="C104" s="4" t="s">
        <v>171</v>
      </c>
      <c r="D104" s="4" t="s">
        <v>1300</v>
      </c>
      <c r="E104" s="4" t="s">
        <v>1301</v>
      </c>
      <c r="F104" s="4" t="s">
        <v>1139</v>
      </c>
      <c r="G104" s="4" t="s">
        <v>1302</v>
      </c>
      <c r="J104" s="4" t="s">
        <v>1316</v>
      </c>
    </row>
    <row r="105" spans="1:10">
      <c r="A105" s="4">
        <v>104</v>
      </c>
      <c r="B105" s="4" t="s">
        <v>932</v>
      </c>
      <c r="C105" s="4" t="s">
        <v>171</v>
      </c>
      <c r="D105" s="4" t="s">
        <v>1303</v>
      </c>
      <c r="E105" s="4" t="s">
        <v>1304</v>
      </c>
      <c r="F105" s="4" t="s">
        <v>1085</v>
      </c>
      <c r="G105" s="4" t="s">
        <v>1161</v>
      </c>
      <c r="J105" s="4" t="s">
        <v>1316</v>
      </c>
    </row>
    <row r="106" spans="1:10">
      <c r="A106" s="4">
        <v>105</v>
      </c>
      <c r="B106" s="4" t="s">
        <v>932</v>
      </c>
      <c r="C106" s="4" t="s">
        <v>171</v>
      </c>
      <c r="D106" s="4" t="s">
        <v>1305</v>
      </c>
      <c r="E106" s="4" t="s">
        <v>1306</v>
      </c>
      <c r="F106" s="4" t="s">
        <v>975</v>
      </c>
      <c r="G106" s="4" t="s">
        <v>1307</v>
      </c>
      <c r="J106" s="4" t="s">
        <v>1316</v>
      </c>
    </row>
    <row r="107" spans="1:10">
      <c r="A107" s="4">
        <v>106</v>
      </c>
      <c r="B107" s="4" t="s">
        <v>932</v>
      </c>
      <c r="C107" s="4" t="s">
        <v>171</v>
      </c>
      <c r="D107" s="4" t="s">
        <v>1308</v>
      </c>
      <c r="E107" s="4" t="s">
        <v>1309</v>
      </c>
      <c r="F107" s="4" t="s">
        <v>1310</v>
      </c>
      <c r="G107" s="4" t="s">
        <v>1311</v>
      </c>
      <c r="H107" s="4" t="s">
        <v>1312</v>
      </c>
      <c r="J107" s="4" t="s">
        <v>1316</v>
      </c>
    </row>
    <row r="108" spans="1:10">
      <c r="A108" s="4">
        <v>107</v>
      </c>
      <c r="B108" s="4" t="s">
        <v>932</v>
      </c>
      <c r="C108" s="4" t="s">
        <v>171</v>
      </c>
      <c r="D108" s="4" t="s">
        <v>1313</v>
      </c>
      <c r="E108" s="4" t="s">
        <v>1314</v>
      </c>
      <c r="F108" s="4" t="s">
        <v>1315</v>
      </c>
      <c r="G108" s="4" t="s">
        <v>1221</v>
      </c>
      <c r="J108" s="4" t="s">
        <v>1316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1"/>
    </row>
  </sheetData>
  <phoneticPr fontId="8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7" zoomScaleNormal="100" workbookViewId="0">
      <selection activeCell="F41" sqref="F41:F44"/>
    </sheetView>
  </sheetViews>
  <sheetFormatPr defaultRowHeight="11.25"/>
  <cols>
    <col min="1" max="1" width="10.7109375" style="286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08" customFormat="1" ht="3" customHeight="1">
      <c r="A1" s="506"/>
      <c r="B1" s="507"/>
      <c r="F1" s="508">
        <v>31669454</v>
      </c>
      <c r="G1" s="509"/>
      <c r="I1" s="509"/>
    </row>
    <row r="2" spans="1:12" s="17" customFormat="1" ht="14.25">
      <c r="A2" s="285"/>
      <c r="B2" s="90"/>
      <c r="E2" s="514" t="str">
        <f>"Код шаблона: " &amp; GetCode()</f>
        <v>Код шаблона: FAS.JKH.OPEN.INFO.REQUEST.VO</v>
      </c>
      <c r="F2" s="584"/>
      <c r="G2" s="513"/>
      <c r="H2" s="513"/>
      <c r="I2" s="513"/>
      <c r="J2" s="513"/>
      <c r="K2" s="513"/>
      <c r="L2" s="513"/>
    </row>
    <row r="3" spans="1:12" ht="14.25">
      <c r="E3" s="515" t="str">
        <f>"Версия " &amp; GetVersion()</f>
        <v>Версия 1.0.2</v>
      </c>
      <c r="F3" s="584"/>
      <c r="G3" s="42"/>
      <c r="H3" s="42"/>
      <c r="I3" s="42"/>
      <c r="J3" s="42"/>
      <c r="K3" s="42"/>
      <c r="L3" s="381"/>
    </row>
    <row r="4" spans="1:12" s="493" customFormat="1" ht="6">
      <c r="A4" s="487"/>
      <c r="B4" s="488"/>
      <c r="C4" s="489"/>
      <c r="D4" s="490"/>
      <c r="E4" s="510"/>
      <c r="F4" s="511"/>
      <c r="G4" s="512"/>
      <c r="I4" s="494"/>
    </row>
    <row r="5" spans="1:12" ht="48" customHeight="1">
      <c r="D5" s="22"/>
      <c r="E5" s="728" t="s">
        <v>641</v>
      </c>
      <c r="F5" s="729"/>
      <c r="G5" s="574"/>
      <c r="J5" s="423"/>
    </row>
    <row r="6" spans="1:12" s="493" customFormat="1" ht="6">
      <c r="A6" s="487"/>
      <c r="B6" s="488"/>
      <c r="C6" s="489"/>
      <c r="D6" s="490"/>
      <c r="E6" s="495"/>
      <c r="F6" s="496"/>
      <c r="G6" s="497"/>
      <c r="I6" s="494"/>
    </row>
    <row r="7" spans="1:12" ht="27">
      <c r="D7" s="22"/>
      <c r="E7" s="23" t="s">
        <v>55</v>
      </c>
      <c r="F7" s="450" t="s">
        <v>171</v>
      </c>
      <c r="G7" s="505"/>
    </row>
    <row r="8" spans="1:12" s="493" customFormat="1" ht="6">
      <c r="A8" s="487"/>
      <c r="B8" s="488"/>
      <c r="C8" s="489"/>
      <c r="D8" s="490"/>
      <c r="E8" s="491"/>
      <c r="F8" s="492"/>
      <c r="G8" s="490"/>
      <c r="I8" s="494"/>
    </row>
    <row r="9" spans="1:12" ht="27">
      <c r="D9" s="22"/>
      <c r="E9" s="23" t="s">
        <v>480</v>
      </c>
      <c r="F9" s="469" t="s">
        <v>88</v>
      </c>
      <c r="G9" s="504"/>
    </row>
    <row r="10" spans="1:12" s="493" customFormat="1" ht="6">
      <c r="A10" s="498"/>
      <c r="B10" s="488"/>
      <c r="C10" s="489"/>
      <c r="D10" s="499"/>
      <c r="E10" s="495"/>
      <c r="F10" s="500"/>
      <c r="G10" s="501"/>
      <c r="I10" s="494"/>
    </row>
    <row r="11" spans="1:12" ht="27">
      <c r="A11" s="288"/>
      <c r="D11" s="22"/>
      <c r="E11" s="81" t="s">
        <v>478</v>
      </c>
      <c r="F11" s="698" t="s">
        <v>922</v>
      </c>
      <c r="G11" s="502"/>
    </row>
    <row r="12" spans="1:12" ht="27">
      <c r="D12" s="22"/>
      <c r="E12" s="81" t="s">
        <v>479</v>
      </c>
      <c r="F12" s="698" t="s">
        <v>923</v>
      </c>
      <c r="G12" s="504"/>
    </row>
    <row r="13" spans="1:12" s="493" customFormat="1" ht="6">
      <c r="A13" s="498"/>
      <c r="B13" s="488"/>
      <c r="C13" s="489"/>
      <c r="D13" s="499"/>
      <c r="E13" s="495"/>
      <c r="F13" s="500"/>
      <c r="G13" s="501"/>
      <c r="I13" s="494"/>
    </row>
    <row r="14" spans="1:12" ht="27">
      <c r="D14" s="22"/>
      <c r="E14" s="81" t="s">
        <v>372</v>
      </c>
      <c r="F14" s="663" t="s">
        <v>45</v>
      </c>
      <c r="G14" s="504"/>
    </row>
    <row r="15" spans="1:12" ht="27" hidden="1">
      <c r="D15" s="22"/>
      <c r="E15" s="81" t="s">
        <v>301</v>
      </c>
      <c r="F15" s="671" t="s">
        <v>706</v>
      </c>
      <c r="G15" s="504"/>
    </row>
    <row r="16" spans="1:12" ht="27" hidden="1">
      <c r="D16" s="22"/>
      <c r="E16" s="81" t="s">
        <v>633</v>
      </c>
      <c r="F16" s="672"/>
      <c r="G16" s="504"/>
    </row>
    <row r="17" spans="1:11" ht="19.5">
      <c r="D17" s="22"/>
      <c r="E17" s="23"/>
      <c r="F17" s="648" t="s">
        <v>686</v>
      </c>
      <c r="G17" s="19"/>
    </row>
    <row r="18" spans="1:11" s="617" customFormat="1" ht="5.25" hidden="1">
      <c r="A18" s="616"/>
      <c r="B18" s="616"/>
      <c r="D18" s="618"/>
      <c r="E18" s="615"/>
      <c r="F18" s="619"/>
      <c r="G18" s="618"/>
      <c r="I18" s="620"/>
    </row>
    <row r="19" spans="1:11" ht="27">
      <c r="D19" s="22"/>
      <c r="E19" s="81" t="s">
        <v>620</v>
      </c>
      <c r="F19" s="664" t="s">
        <v>1317</v>
      </c>
      <c r="G19" s="504"/>
    </row>
    <row r="20" spans="1:11" ht="27">
      <c r="D20" s="22"/>
      <c r="E20" s="81" t="s">
        <v>621</v>
      </c>
      <c r="F20" s="663" t="s">
        <v>1318</v>
      </c>
      <c r="G20" s="504"/>
    </row>
    <row r="21" spans="1:11" s="617" customFormat="1" ht="5.25" hidden="1">
      <c r="A21" s="616"/>
      <c r="B21" s="616"/>
      <c r="D21" s="618"/>
      <c r="E21" s="615"/>
      <c r="F21" s="640"/>
      <c r="G21" s="618"/>
      <c r="I21" s="620"/>
    </row>
    <row r="22" spans="1:11" s="643" customFormat="1" ht="19.5" hidden="1">
      <c r="A22" s="646"/>
      <c r="B22" s="90"/>
      <c r="C22" s="641"/>
      <c r="D22" s="644"/>
      <c r="E22" s="645"/>
      <c r="F22" s="649" t="s">
        <v>687</v>
      </c>
      <c r="G22" s="642"/>
      <c r="I22" s="54"/>
    </row>
    <row r="23" spans="1:11" s="617" customFormat="1" ht="5.25" hidden="1">
      <c r="A23" s="616"/>
      <c r="B23" s="616"/>
      <c r="D23" s="618"/>
      <c r="E23" s="615"/>
      <c r="F23" s="619"/>
      <c r="G23" s="618"/>
      <c r="I23" s="620"/>
    </row>
    <row r="24" spans="1:11" s="643" customFormat="1" ht="27" hidden="1">
      <c r="A24" s="646"/>
      <c r="B24" s="90"/>
      <c r="C24" s="641"/>
      <c r="D24" s="644"/>
      <c r="E24" s="650" t="s">
        <v>688</v>
      </c>
      <c r="F24" s="672"/>
      <c r="G24" s="647"/>
      <c r="I24" s="54"/>
    </row>
    <row r="25" spans="1:11" s="643" customFormat="1" ht="27" hidden="1">
      <c r="A25" s="646"/>
      <c r="B25" s="90"/>
      <c r="C25" s="641"/>
      <c r="D25" s="644"/>
      <c r="E25" s="650" t="s">
        <v>689</v>
      </c>
      <c r="F25" s="452"/>
      <c r="G25" s="647"/>
      <c r="I25" s="54"/>
    </row>
    <row r="26" spans="1:11" s="617" customFormat="1" ht="5.25" hidden="1">
      <c r="A26" s="616"/>
      <c r="B26" s="616"/>
      <c r="D26" s="618"/>
      <c r="E26" s="615"/>
      <c r="F26" s="640"/>
      <c r="G26" s="618"/>
      <c r="I26" s="620"/>
    </row>
    <row r="27" spans="1:11" s="493" customFormat="1" ht="35.1" customHeight="1">
      <c r="A27" s="498"/>
      <c r="B27" s="488"/>
      <c r="C27" s="489"/>
      <c r="D27" s="499"/>
      <c r="E27" s="495"/>
      <c r="F27" s="500"/>
      <c r="G27" s="501"/>
      <c r="I27" s="494"/>
    </row>
    <row r="28" spans="1:11" ht="27">
      <c r="D28" s="22"/>
      <c r="E28" s="81" t="s">
        <v>173</v>
      </c>
      <c r="F28" s="469" t="s">
        <v>88</v>
      </c>
      <c r="G28" s="504"/>
    </row>
    <row r="29" spans="1:11" ht="27">
      <c r="C29" s="26"/>
      <c r="D29" s="27"/>
      <c r="E29" s="28" t="s">
        <v>82</v>
      </c>
      <c r="F29" s="451" t="s">
        <v>1066</v>
      </c>
      <c r="G29" s="503"/>
      <c r="K29" s="21" t="s">
        <v>626</v>
      </c>
    </row>
    <row r="30" spans="1:11" ht="27" hidden="1">
      <c r="C30" s="26"/>
      <c r="D30" s="27"/>
      <c r="E30" s="51" t="s">
        <v>206</v>
      </c>
      <c r="F30" s="452"/>
      <c r="G30" s="503"/>
    </row>
    <row r="31" spans="1:11" ht="27">
      <c r="C31" s="26"/>
      <c r="D31" s="27"/>
      <c r="E31" s="28" t="s">
        <v>56</v>
      </c>
      <c r="F31" s="451" t="s">
        <v>1067</v>
      </c>
      <c r="G31" s="503"/>
    </row>
    <row r="32" spans="1:11" ht="27">
      <c r="C32" s="26"/>
      <c r="D32" s="27"/>
      <c r="E32" s="28" t="s">
        <v>57</v>
      </c>
      <c r="F32" s="451" t="s">
        <v>984</v>
      </c>
      <c r="G32" s="503"/>
      <c r="H32" s="29"/>
    </row>
    <row r="33" spans="1:9" s="493" customFormat="1" ht="6">
      <c r="A33" s="498"/>
      <c r="B33" s="488"/>
      <c r="C33" s="489"/>
      <c r="D33" s="499"/>
      <c r="E33" s="495"/>
      <c r="F33" s="500"/>
      <c r="G33" s="501"/>
      <c r="I33" s="494"/>
    </row>
    <row r="34" spans="1:9" ht="27">
      <c r="A34" s="287"/>
      <c r="D34" s="24"/>
      <c r="E34" s="81" t="s">
        <v>246</v>
      </c>
      <c r="F34" s="665" t="s">
        <v>207</v>
      </c>
      <c r="G34" s="502"/>
    </row>
    <row r="35" spans="1:9" s="493" customFormat="1" ht="6" hidden="1">
      <c r="A35" s="487"/>
      <c r="B35" s="488"/>
      <c r="C35" s="489"/>
      <c r="D35" s="490"/>
      <c r="E35" s="491"/>
      <c r="F35" s="492"/>
      <c r="G35" s="490"/>
      <c r="I35" s="494"/>
    </row>
    <row r="36" spans="1:9" s="631" customFormat="1" ht="5.25" hidden="1">
      <c r="A36" s="626"/>
      <c r="B36" s="507"/>
      <c r="C36" s="627"/>
      <c r="D36" s="628"/>
      <c r="E36" s="629"/>
      <c r="F36" s="630"/>
      <c r="G36" s="628"/>
      <c r="I36" s="509"/>
    </row>
    <row r="37" spans="1:9" s="493" customFormat="1" ht="6">
      <c r="A37" s="498"/>
      <c r="B37" s="488"/>
      <c r="C37" s="489"/>
      <c r="D37" s="499"/>
      <c r="E37" s="495"/>
      <c r="F37" s="500"/>
      <c r="G37" s="501"/>
      <c r="I37" s="494"/>
    </row>
    <row r="38" spans="1:9" ht="27">
      <c r="A38" s="289"/>
      <c r="B38" s="92"/>
      <c r="D38" s="31"/>
      <c r="E38" s="30" t="s">
        <v>552</v>
      </c>
      <c r="F38" s="699" t="s">
        <v>1319</v>
      </c>
      <c r="G38" s="502"/>
    </row>
    <row r="39" spans="1:9" ht="27">
      <c r="A39" s="289"/>
      <c r="B39" s="92"/>
      <c r="D39" s="31"/>
      <c r="E39" s="40" t="s">
        <v>553</v>
      </c>
      <c r="F39" s="663" t="s">
        <v>1320</v>
      </c>
      <c r="G39" s="502"/>
    </row>
    <row r="40" spans="1:9" ht="19.5">
      <c r="D40" s="22"/>
      <c r="E40" s="23"/>
      <c r="F40" s="587" t="s">
        <v>585</v>
      </c>
      <c r="G40" s="19"/>
    </row>
    <row r="41" spans="1:9" ht="27">
      <c r="A41" s="289"/>
      <c r="D41" s="19"/>
      <c r="E41" s="585" t="s">
        <v>90</v>
      </c>
      <c r="F41" s="699" t="s">
        <v>1321</v>
      </c>
      <c r="G41" s="502"/>
    </row>
    <row r="42" spans="1:9" ht="27">
      <c r="A42" s="289"/>
      <c r="B42" s="92"/>
      <c r="D42" s="31"/>
      <c r="E42" s="585" t="s">
        <v>91</v>
      </c>
      <c r="F42" s="699" t="s">
        <v>1322</v>
      </c>
      <c r="G42" s="502"/>
    </row>
    <row r="43" spans="1:9" ht="27">
      <c r="A43" s="289"/>
      <c r="B43" s="92"/>
      <c r="D43" s="31"/>
      <c r="E43" s="585" t="s">
        <v>586</v>
      </c>
      <c r="F43" s="699" t="s">
        <v>1323</v>
      </c>
      <c r="G43" s="502"/>
    </row>
    <row r="44" spans="1:9" ht="27">
      <c r="D44" s="22"/>
      <c r="E44" s="586" t="s">
        <v>587</v>
      </c>
      <c r="F44" s="699" t="s">
        <v>1324</v>
      </c>
      <c r="G44" s="504"/>
    </row>
    <row r="45" spans="1:9" ht="20.100000000000001" customHeight="1">
      <c r="A45" s="289"/>
      <c r="D45" s="19"/>
      <c r="F45" s="205"/>
      <c r="G45" s="25"/>
    </row>
    <row r="46" spans="1:9" ht="19.5">
      <c r="A46" s="289"/>
      <c r="B46" s="92"/>
      <c r="D46" s="31"/>
      <c r="E46" s="30"/>
      <c r="F46" s="206"/>
      <c r="G46" s="25"/>
    </row>
    <row r="47" spans="1:9" ht="19.5">
      <c r="A47" s="289"/>
      <c r="B47" s="92"/>
      <c r="D47" s="31"/>
      <c r="E47" s="30"/>
      <c r="F47" s="206"/>
      <c r="G47" s="25"/>
    </row>
    <row r="48" spans="1:9" ht="19.5">
      <c r="A48" s="289"/>
      <c r="B48" s="92"/>
      <c r="D48" s="31"/>
      <c r="E48" s="40"/>
      <c r="F48" s="206"/>
      <c r="G48" s="25"/>
    </row>
    <row r="49" spans="1:9" ht="19.5">
      <c r="A49" s="289"/>
      <c r="B49" s="92"/>
      <c r="D49" s="31"/>
      <c r="E49" s="30"/>
      <c r="F49" s="206"/>
      <c r="G49" s="25"/>
    </row>
    <row r="52" spans="1:9">
      <c r="E52" s="730"/>
      <c r="F52" s="730"/>
      <c r="G52" s="730"/>
      <c r="H52" s="730"/>
      <c r="I52" s="730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6"/>
  <sheetViews>
    <sheetView showGridLines="0" zoomScaleNormal="100" workbookViewId="0"/>
  </sheetViews>
  <sheetFormatPr defaultRowHeight="11.25"/>
  <sheetData>
    <row r="1" spans="1:4">
      <c r="A1" t="s">
        <v>918</v>
      </c>
      <c r="B1" t="s">
        <v>520</v>
      </c>
      <c r="C1" t="s">
        <v>521</v>
      </c>
      <c r="D1" t="s">
        <v>917</v>
      </c>
    </row>
    <row r="2" spans="1:4">
      <c r="A2">
        <v>1</v>
      </c>
      <c r="B2" t="s">
        <v>707</v>
      </c>
      <c r="C2" t="s">
        <v>709</v>
      </c>
      <c r="D2" t="s">
        <v>710</v>
      </c>
    </row>
    <row r="3" spans="1:4">
      <c r="A3">
        <v>2</v>
      </c>
      <c r="B3" t="s">
        <v>707</v>
      </c>
      <c r="C3" t="s">
        <v>707</v>
      </c>
      <c r="D3" t="s">
        <v>708</v>
      </c>
    </row>
    <row r="4" spans="1:4">
      <c r="A4">
        <v>3</v>
      </c>
      <c r="B4" t="s">
        <v>707</v>
      </c>
      <c r="C4" t="s">
        <v>711</v>
      </c>
      <c r="D4" t="s">
        <v>712</v>
      </c>
    </row>
    <row r="5" spans="1:4">
      <c r="A5">
        <v>4</v>
      </c>
      <c r="B5" t="s">
        <v>707</v>
      </c>
      <c r="C5" t="s">
        <v>713</v>
      </c>
      <c r="D5" t="s">
        <v>714</v>
      </c>
    </row>
    <row r="6" spans="1:4">
      <c r="A6">
        <v>5</v>
      </c>
      <c r="B6" t="s">
        <v>707</v>
      </c>
      <c r="C6" t="s">
        <v>715</v>
      </c>
      <c r="D6" t="s">
        <v>716</v>
      </c>
    </row>
    <row r="7" spans="1:4">
      <c r="A7">
        <v>6</v>
      </c>
      <c r="B7" t="s">
        <v>707</v>
      </c>
      <c r="C7" t="s">
        <v>717</v>
      </c>
      <c r="D7" t="s">
        <v>718</v>
      </c>
    </row>
    <row r="8" spans="1:4">
      <c r="A8">
        <v>7</v>
      </c>
      <c r="B8" t="s">
        <v>707</v>
      </c>
      <c r="C8" t="s">
        <v>719</v>
      </c>
      <c r="D8" t="s">
        <v>720</v>
      </c>
    </row>
    <row r="9" spans="1:4">
      <c r="A9">
        <v>8</v>
      </c>
      <c r="B9" t="s">
        <v>707</v>
      </c>
      <c r="C9" t="s">
        <v>721</v>
      </c>
      <c r="D9" t="s">
        <v>722</v>
      </c>
    </row>
    <row r="10" spans="1:4">
      <c r="A10">
        <v>9</v>
      </c>
      <c r="B10" t="s">
        <v>723</v>
      </c>
      <c r="C10" t="s">
        <v>723</v>
      </c>
      <c r="D10" t="s">
        <v>724</v>
      </c>
    </row>
    <row r="11" spans="1:4">
      <c r="A11">
        <v>10</v>
      </c>
      <c r="B11" t="s">
        <v>723</v>
      </c>
      <c r="C11" t="s">
        <v>725</v>
      </c>
      <c r="D11" t="s">
        <v>726</v>
      </c>
    </row>
    <row r="12" spans="1:4">
      <c r="A12">
        <v>11</v>
      </c>
      <c r="B12" t="s">
        <v>723</v>
      </c>
      <c r="C12" t="s">
        <v>727</v>
      </c>
      <c r="D12" t="s">
        <v>728</v>
      </c>
    </row>
    <row r="13" spans="1:4">
      <c r="A13">
        <v>12</v>
      </c>
      <c r="B13" t="s">
        <v>723</v>
      </c>
      <c r="C13" t="s">
        <v>729</v>
      </c>
      <c r="D13" t="s">
        <v>730</v>
      </c>
    </row>
    <row r="14" spans="1:4">
      <c r="A14">
        <v>13</v>
      </c>
      <c r="B14" t="s">
        <v>723</v>
      </c>
      <c r="C14" t="s">
        <v>731</v>
      </c>
      <c r="D14" t="s">
        <v>732</v>
      </c>
    </row>
    <row r="15" spans="1:4">
      <c r="A15">
        <v>14</v>
      </c>
      <c r="B15" t="s">
        <v>723</v>
      </c>
      <c r="C15" t="s">
        <v>733</v>
      </c>
      <c r="D15" t="s">
        <v>734</v>
      </c>
    </row>
    <row r="16" spans="1:4">
      <c r="A16">
        <v>15</v>
      </c>
      <c r="B16" t="s">
        <v>723</v>
      </c>
      <c r="C16" t="s">
        <v>735</v>
      </c>
      <c r="D16" t="s">
        <v>736</v>
      </c>
    </row>
    <row r="17" spans="1:4">
      <c r="A17">
        <v>16</v>
      </c>
      <c r="B17" t="s">
        <v>737</v>
      </c>
      <c r="C17" t="s">
        <v>737</v>
      </c>
      <c r="D17" t="s">
        <v>738</v>
      </c>
    </row>
    <row r="18" spans="1:4">
      <c r="A18">
        <v>17</v>
      </c>
      <c r="B18" t="s">
        <v>739</v>
      </c>
      <c r="C18" t="s">
        <v>741</v>
      </c>
      <c r="D18" t="s">
        <v>742</v>
      </c>
    </row>
    <row r="19" spans="1:4">
      <c r="A19">
        <v>18</v>
      </c>
      <c r="B19" t="s">
        <v>739</v>
      </c>
      <c r="C19" t="s">
        <v>739</v>
      </c>
      <c r="D19" t="s">
        <v>740</v>
      </c>
    </row>
    <row r="20" spans="1:4">
      <c r="A20">
        <v>19</v>
      </c>
      <c r="B20" t="s">
        <v>739</v>
      </c>
      <c r="C20" t="s">
        <v>743</v>
      </c>
      <c r="D20" t="s">
        <v>744</v>
      </c>
    </row>
    <row r="21" spans="1:4">
      <c r="A21">
        <v>20</v>
      </c>
      <c r="B21" t="s">
        <v>739</v>
      </c>
      <c r="C21" t="s">
        <v>745</v>
      </c>
      <c r="D21" t="s">
        <v>746</v>
      </c>
    </row>
    <row r="22" spans="1:4">
      <c r="A22">
        <v>21</v>
      </c>
      <c r="B22" t="s">
        <v>739</v>
      </c>
      <c r="C22" t="s">
        <v>747</v>
      </c>
      <c r="D22" t="s">
        <v>748</v>
      </c>
    </row>
    <row r="23" spans="1:4">
      <c r="A23">
        <v>22</v>
      </c>
      <c r="B23" t="s">
        <v>739</v>
      </c>
      <c r="C23" t="s">
        <v>749</v>
      </c>
      <c r="D23" t="s">
        <v>750</v>
      </c>
    </row>
    <row r="24" spans="1:4">
      <c r="A24">
        <v>23</v>
      </c>
      <c r="B24" t="s">
        <v>739</v>
      </c>
      <c r="C24" t="s">
        <v>751</v>
      </c>
      <c r="D24" t="s">
        <v>752</v>
      </c>
    </row>
    <row r="25" spans="1:4">
      <c r="A25">
        <v>24</v>
      </c>
      <c r="B25" t="s">
        <v>739</v>
      </c>
      <c r="C25" t="s">
        <v>753</v>
      </c>
      <c r="D25" t="s">
        <v>754</v>
      </c>
    </row>
    <row r="26" spans="1:4">
      <c r="A26">
        <v>25</v>
      </c>
      <c r="B26" t="s">
        <v>739</v>
      </c>
      <c r="C26" t="s">
        <v>755</v>
      </c>
      <c r="D26" t="s">
        <v>756</v>
      </c>
    </row>
    <row r="27" spans="1:4">
      <c r="A27">
        <v>26</v>
      </c>
      <c r="B27" t="s">
        <v>739</v>
      </c>
      <c r="C27" t="s">
        <v>757</v>
      </c>
      <c r="D27" t="s">
        <v>758</v>
      </c>
    </row>
    <row r="28" spans="1:4">
      <c r="A28">
        <v>27</v>
      </c>
      <c r="B28" t="s">
        <v>739</v>
      </c>
      <c r="C28" t="s">
        <v>759</v>
      </c>
      <c r="D28" t="s">
        <v>760</v>
      </c>
    </row>
    <row r="29" spans="1:4">
      <c r="A29">
        <v>28</v>
      </c>
      <c r="B29" t="s">
        <v>761</v>
      </c>
      <c r="C29" t="s">
        <v>761</v>
      </c>
      <c r="D29" t="s">
        <v>762</v>
      </c>
    </row>
    <row r="30" spans="1:4">
      <c r="A30">
        <v>29</v>
      </c>
      <c r="B30" t="s">
        <v>763</v>
      </c>
      <c r="C30" t="s">
        <v>763</v>
      </c>
      <c r="D30" t="s">
        <v>764</v>
      </c>
    </row>
    <row r="31" spans="1:4">
      <c r="A31">
        <v>30</v>
      </c>
      <c r="B31" t="s">
        <v>765</v>
      </c>
      <c r="C31" t="s">
        <v>765</v>
      </c>
      <c r="D31" t="s">
        <v>766</v>
      </c>
    </row>
    <row r="32" spans="1:4">
      <c r="A32">
        <v>31</v>
      </c>
      <c r="B32" t="s">
        <v>767</v>
      </c>
      <c r="C32" t="s">
        <v>769</v>
      </c>
      <c r="D32" t="s">
        <v>770</v>
      </c>
    </row>
    <row r="33" spans="1:4">
      <c r="A33">
        <v>32</v>
      </c>
      <c r="B33" t="s">
        <v>767</v>
      </c>
      <c r="C33" t="s">
        <v>771</v>
      </c>
      <c r="D33" t="s">
        <v>772</v>
      </c>
    </row>
    <row r="34" spans="1:4">
      <c r="A34">
        <v>33</v>
      </c>
      <c r="B34" t="s">
        <v>767</v>
      </c>
      <c r="C34" t="s">
        <v>773</v>
      </c>
      <c r="D34" t="s">
        <v>774</v>
      </c>
    </row>
    <row r="35" spans="1:4">
      <c r="A35">
        <v>34</v>
      </c>
      <c r="B35" t="s">
        <v>767</v>
      </c>
      <c r="C35" t="s">
        <v>767</v>
      </c>
      <c r="D35" t="s">
        <v>768</v>
      </c>
    </row>
    <row r="36" spans="1:4">
      <c r="A36">
        <v>35</v>
      </c>
      <c r="B36" t="s">
        <v>767</v>
      </c>
      <c r="C36" t="s">
        <v>775</v>
      </c>
      <c r="D36" t="s">
        <v>776</v>
      </c>
    </row>
    <row r="37" spans="1:4">
      <c r="A37">
        <v>36</v>
      </c>
      <c r="B37" t="s">
        <v>767</v>
      </c>
      <c r="C37" t="s">
        <v>777</v>
      </c>
      <c r="D37" t="s">
        <v>778</v>
      </c>
    </row>
    <row r="38" spans="1:4">
      <c r="A38">
        <v>37</v>
      </c>
      <c r="B38" t="s">
        <v>767</v>
      </c>
      <c r="C38" t="s">
        <v>779</v>
      </c>
      <c r="D38" t="s">
        <v>780</v>
      </c>
    </row>
    <row r="39" spans="1:4">
      <c r="A39">
        <v>38</v>
      </c>
      <c r="B39" t="s">
        <v>767</v>
      </c>
      <c r="C39" t="s">
        <v>781</v>
      </c>
      <c r="D39" t="s">
        <v>782</v>
      </c>
    </row>
    <row r="40" spans="1:4">
      <c r="A40">
        <v>39</v>
      </c>
      <c r="B40" t="s">
        <v>767</v>
      </c>
      <c r="C40" t="s">
        <v>783</v>
      </c>
      <c r="D40" t="s">
        <v>784</v>
      </c>
    </row>
    <row r="41" spans="1:4">
      <c r="A41">
        <v>40</v>
      </c>
      <c r="B41" t="s">
        <v>785</v>
      </c>
      <c r="C41" t="s">
        <v>785</v>
      </c>
      <c r="D41" t="s">
        <v>786</v>
      </c>
    </row>
    <row r="42" spans="1:4">
      <c r="A42">
        <v>41</v>
      </c>
      <c r="B42" t="s">
        <v>787</v>
      </c>
      <c r="C42" t="s">
        <v>789</v>
      </c>
      <c r="D42" t="s">
        <v>790</v>
      </c>
    </row>
    <row r="43" spans="1:4">
      <c r="A43">
        <v>42</v>
      </c>
      <c r="B43" t="s">
        <v>787</v>
      </c>
      <c r="C43" t="s">
        <v>791</v>
      </c>
      <c r="D43" t="s">
        <v>792</v>
      </c>
    </row>
    <row r="44" spans="1:4">
      <c r="A44">
        <v>43</v>
      </c>
      <c r="B44" t="s">
        <v>787</v>
      </c>
      <c r="C44" t="s">
        <v>793</v>
      </c>
      <c r="D44" t="s">
        <v>794</v>
      </c>
    </row>
    <row r="45" spans="1:4">
      <c r="A45">
        <v>44</v>
      </c>
      <c r="B45" t="s">
        <v>787</v>
      </c>
      <c r="C45" t="s">
        <v>795</v>
      </c>
      <c r="D45" t="s">
        <v>796</v>
      </c>
    </row>
    <row r="46" spans="1:4">
      <c r="A46">
        <v>45</v>
      </c>
      <c r="B46" t="s">
        <v>787</v>
      </c>
      <c r="C46" t="s">
        <v>797</v>
      </c>
      <c r="D46" t="s">
        <v>798</v>
      </c>
    </row>
    <row r="47" spans="1:4">
      <c r="A47">
        <v>46</v>
      </c>
      <c r="B47" t="s">
        <v>787</v>
      </c>
      <c r="C47" t="s">
        <v>799</v>
      </c>
      <c r="D47" t="s">
        <v>800</v>
      </c>
    </row>
    <row r="48" spans="1:4">
      <c r="A48">
        <v>47</v>
      </c>
      <c r="B48" t="s">
        <v>787</v>
      </c>
      <c r="C48" t="s">
        <v>787</v>
      </c>
      <c r="D48" t="s">
        <v>788</v>
      </c>
    </row>
    <row r="49" spans="1:4">
      <c r="A49">
        <v>48</v>
      </c>
      <c r="B49" t="s">
        <v>787</v>
      </c>
      <c r="C49" t="s">
        <v>801</v>
      </c>
      <c r="D49" t="s">
        <v>802</v>
      </c>
    </row>
    <row r="50" spans="1:4">
      <c r="A50">
        <v>49</v>
      </c>
      <c r="B50" t="s">
        <v>787</v>
      </c>
      <c r="C50" t="s">
        <v>803</v>
      </c>
      <c r="D50" t="s">
        <v>804</v>
      </c>
    </row>
    <row r="51" spans="1:4">
      <c r="A51">
        <v>50</v>
      </c>
      <c r="B51" t="s">
        <v>805</v>
      </c>
      <c r="C51" t="s">
        <v>805</v>
      </c>
      <c r="D51" t="s">
        <v>806</v>
      </c>
    </row>
    <row r="52" spans="1:4">
      <c r="A52">
        <v>51</v>
      </c>
      <c r="B52" t="s">
        <v>807</v>
      </c>
      <c r="C52" t="s">
        <v>809</v>
      </c>
      <c r="D52" t="s">
        <v>810</v>
      </c>
    </row>
    <row r="53" spans="1:4">
      <c r="A53">
        <v>52</v>
      </c>
      <c r="B53" t="s">
        <v>807</v>
      </c>
      <c r="C53" t="s">
        <v>811</v>
      </c>
      <c r="D53" t="s">
        <v>812</v>
      </c>
    </row>
    <row r="54" spans="1:4">
      <c r="A54">
        <v>53</v>
      </c>
      <c r="B54" t="s">
        <v>807</v>
      </c>
      <c r="C54" t="s">
        <v>813</v>
      </c>
      <c r="D54" t="s">
        <v>814</v>
      </c>
    </row>
    <row r="55" spans="1:4">
      <c r="A55">
        <v>54</v>
      </c>
      <c r="B55" t="s">
        <v>807</v>
      </c>
      <c r="C55" t="s">
        <v>815</v>
      </c>
      <c r="D55" t="s">
        <v>816</v>
      </c>
    </row>
    <row r="56" spans="1:4">
      <c r="A56">
        <v>55</v>
      </c>
      <c r="B56" t="s">
        <v>807</v>
      </c>
      <c r="C56" t="s">
        <v>807</v>
      </c>
      <c r="D56" t="s">
        <v>808</v>
      </c>
    </row>
    <row r="57" spans="1:4">
      <c r="A57">
        <v>56</v>
      </c>
      <c r="B57" t="s">
        <v>807</v>
      </c>
      <c r="C57" t="s">
        <v>817</v>
      </c>
      <c r="D57" t="s">
        <v>818</v>
      </c>
    </row>
    <row r="58" spans="1:4">
      <c r="A58">
        <v>57</v>
      </c>
      <c r="B58" t="s">
        <v>807</v>
      </c>
      <c r="C58" t="s">
        <v>819</v>
      </c>
      <c r="D58" t="s">
        <v>820</v>
      </c>
    </row>
    <row r="59" spans="1:4">
      <c r="A59">
        <v>58</v>
      </c>
      <c r="B59" t="s">
        <v>807</v>
      </c>
      <c r="C59" t="s">
        <v>821</v>
      </c>
      <c r="D59" t="s">
        <v>822</v>
      </c>
    </row>
    <row r="60" spans="1:4">
      <c r="A60">
        <v>59</v>
      </c>
      <c r="B60" t="s">
        <v>807</v>
      </c>
      <c r="C60" t="s">
        <v>823</v>
      </c>
      <c r="D60" t="s">
        <v>824</v>
      </c>
    </row>
    <row r="61" spans="1:4">
      <c r="A61">
        <v>60</v>
      </c>
      <c r="B61" t="s">
        <v>807</v>
      </c>
      <c r="C61" t="s">
        <v>825</v>
      </c>
      <c r="D61" t="s">
        <v>826</v>
      </c>
    </row>
    <row r="62" spans="1:4">
      <c r="A62">
        <v>61</v>
      </c>
      <c r="B62" t="s">
        <v>807</v>
      </c>
      <c r="C62" t="s">
        <v>827</v>
      </c>
      <c r="D62" t="s">
        <v>828</v>
      </c>
    </row>
    <row r="63" spans="1:4">
      <c r="A63">
        <v>62</v>
      </c>
      <c r="B63" t="s">
        <v>807</v>
      </c>
      <c r="C63" t="s">
        <v>829</v>
      </c>
      <c r="D63" t="s">
        <v>830</v>
      </c>
    </row>
    <row r="64" spans="1:4">
      <c r="A64">
        <v>63</v>
      </c>
      <c r="B64" t="s">
        <v>831</v>
      </c>
      <c r="C64" t="s">
        <v>831</v>
      </c>
      <c r="D64" t="s">
        <v>832</v>
      </c>
    </row>
    <row r="65" spans="1:4">
      <c r="A65">
        <v>64</v>
      </c>
      <c r="B65" t="s">
        <v>833</v>
      </c>
      <c r="C65" t="s">
        <v>833</v>
      </c>
      <c r="D65" t="s">
        <v>834</v>
      </c>
    </row>
    <row r="66" spans="1:4">
      <c r="A66">
        <v>65</v>
      </c>
      <c r="B66" t="s">
        <v>835</v>
      </c>
      <c r="C66" t="s">
        <v>835</v>
      </c>
      <c r="D66" t="s">
        <v>836</v>
      </c>
    </row>
    <row r="67" spans="1:4">
      <c r="A67">
        <v>66</v>
      </c>
      <c r="B67" t="s">
        <v>837</v>
      </c>
      <c r="C67" t="s">
        <v>839</v>
      </c>
      <c r="D67" t="s">
        <v>840</v>
      </c>
    </row>
    <row r="68" spans="1:4">
      <c r="A68">
        <v>67</v>
      </c>
      <c r="B68" t="s">
        <v>837</v>
      </c>
      <c r="C68" t="s">
        <v>841</v>
      </c>
      <c r="D68" t="s">
        <v>842</v>
      </c>
    </row>
    <row r="69" spans="1:4">
      <c r="A69">
        <v>68</v>
      </c>
      <c r="B69" t="s">
        <v>837</v>
      </c>
      <c r="C69" t="s">
        <v>843</v>
      </c>
      <c r="D69" t="s">
        <v>844</v>
      </c>
    </row>
    <row r="70" spans="1:4">
      <c r="A70">
        <v>69</v>
      </c>
      <c r="B70" t="s">
        <v>837</v>
      </c>
      <c r="C70" t="s">
        <v>845</v>
      </c>
      <c r="D70" t="s">
        <v>846</v>
      </c>
    </row>
    <row r="71" spans="1:4">
      <c r="A71">
        <v>70</v>
      </c>
      <c r="B71" t="s">
        <v>837</v>
      </c>
      <c r="C71" t="s">
        <v>847</v>
      </c>
      <c r="D71" t="s">
        <v>848</v>
      </c>
    </row>
    <row r="72" spans="1:4">
      <c r="A72">
        <v>71</v>
      </c>
      <c r="B72" t="s">
        <v>837</v>
      </c>
      <c r="C72" t="s">
        <v>849</v>
      </c>
      <c r="D72" t="s">
        <v>850</v>
      </c>
    </row>
    <row r="73" spans="1:4">
      <c r="A73">
        <v>72</v>
      </c>
      <c r="B73" t="s">
        <v>837</v>
      </c>
      <c r="C73" t="s">
        <v>851</v>
      </c>
      <c r="D73" t="s">
        <v>852</v>
      </c>
    </row>
    <row r="74" spans="1:4">
      <c r="A74">
        <v>73</v>
      </c>
      <c r="B74" t="s">
        <v>837</v>
      </c>
      <c r="C74" t="s">
        <v>837</v>
      </c>
      <c r="D74" t="s">
        <v>838</v>
      </c>
    </row>
    <row r="75" spans="1:4">
      <c r="A75">
        <v>74</v>
      </c>
      <c r="B75" t="s">
        <v>837</v>
      </c>
      <c r="C75" t="s">
        <v>853</v>
      </c>
      <c r="D75" t="s">
        <v>854</v>
      </c>
    </row>
    <row r="76" spans="1:4">
      <c r="A76">
        <v>75</v>
      </c>
      <c r="B76" t="s">
        <v>855</v>
      </c>
      <c r="C76" t="s">
        <v>855</v>
      </c>
      <c r="D76" t="s">
        <v>856</v>
      </c>
    </row>
    <row r="77" spans="1:4">
      <c r="A77">
        <v>76</v>
      </c>
      <c r="B77" t="s">
        <v>857</v>
      </c>
      <c r="C77" t="s">
        <v>859</v>
      </c>
      <c r="D77" t="s">
        <v>860</v>
      </c>
    </row>
    <row r="78" spans="1:4">
      <c r="A78">
        <v>77</v>
      </c>
      <c r="B78" t="s">
        <v>857</v>
      </c>
      <c r="C78" t="s">
        <v>861</v>
      </c>
      <c r="D78" t="s">
        <v>862</v>
      </c>
    </row>
    <row r="79" spans="1:4">
      <c r="A79">
        <v>78</v>
      </c>
      <c r="B79" t="s">
        <v>857</v>
      </c>
      <c r="C79" t="s">
        <v>863</v>
      </c>
      <c r="D79" t="s">
        <v>864</v>
      </c>
    </row>
    <row r="80" spans="1:4">
      <c r="A80">
        <v>79</v>
      </c>
      <c r="B80" t="s">
        <v>857</v>
      </c>
      <c r="C80" t="s">
        <v>865</v>
      </c>
      <c r="D80" t="s">
        <v>866</v>
      </c>
    </row>
    <row r="81" spans="1:4">
      <c r="A81">
        <v>80</v>
      </c>
      <c r="B81" t="s">
        <v>857</v>
      </c>
      <c r="C81" t="s">
        <v>867</v>
      </c>
      <c r="D81" t="s">
        <v>868</v>
      </c>
    </row>
    <row r="82" spans="1:4">
      <c r="A82">
        <v>81</v>
      </c>
      <c r="B82" t="s">
        <v>857</v>
      </c>
      <c r="C82" t="s">
        <v>869</v>
      </c>
      <c r="D82" t="s">
        <v>870</v>
      </c>
    </row>
    <row r="83" spans="1:4">
      <c r="A83">
        <v>82</v>
      </c>
      <c r="B83" t="s">
        <v>857</v>
      </c>
      <c r="C83" t="s">
        <v>871</v>
      </c>
      <c r="D83" t="s">
        <v>872</v>
      </c>
    </row>
    <row r="84" spans="1:4">
      <c r="A84">
        <v>83</v>
      </c>
      <c r="B84" t="s">
        <v>857</v>
      </c>
      <c r="C84" t="s">
        <v>873</v>
      </c>
      <c r="D84" t="s">
        <v>874</v>
      </c>
    </row>
    <row r="85" spans="1:4">
      <c r="A85">
        <v>84</v>
      </c>
      <c r="B85" t="s">
        <v>857</v>
      </c>
      <c r="C85" t="s">
        <v>857</v>
      </c>
      <c r="D85" t="s">
        <v>858</v>
      </c>
    </row>
    <row r="86" spans="1:4">
      <c r="A86">
        <v>85</v>
      </c>
      <c r="B86" t="s">
        <v>857</v>
      </c>
      <c r="C86" t="s">
        <v>875</v>
      </c>
      <c r="D86" t="s">
        <v>876</v>
      </c>
    </row>
    <row r="87" spans="1:4">
      <c r="A87">
        <v>86</v>
      </c>
      <c r="B87" t="s">
        <v>857</v>
      </c>
      <c r="C87" t="s">
        <v>877</v>
      </c>
      <c r="D87" t="s">
        <v>878</v>
      </c>
    </row>
    <row r="88" spans="1:4">
      <c r="A88">
        <v>87</v>
      </c>
      <c r="B88" t="s">
        <v>857</v>
      </c>
      <c r="C88" t="s">
        <v>879</v>
      </c>
      <c r="D88" t="s">
        <v>880</v>
      </c>
    </row>
    <row r="89" spans="1:4">
      <c r="A89">
        <v>88</v>
      </c>
      <c r="B89" t="s">
        <v>857</v>
      </c>
      <c r="C89" t="s">
        <v>881</v>
      </c>
      <c r="D89" t="s">
        <v>882</v>
      </c>
    </row>
    <row r="90" spans="1:4">
      <c r="A90">
        <v>89</v>
      </c>
      <c r="B90" t="s">
        <v>857</v>
      </c>
      <c r="C90" t="s">
        <v>883</v>
      </c>
      <c r="D90" t="s">
        <v>884</v>
      </c>
    </row>
    <row r="91" spans="1:4">
      <c r="A91">
        <v>90</v>
      </c>
      <c r="B91" t="s">
        <v>885</v>
      </c>
      <c r="C91" t="s">
        <v>885</v>
      </c>
      <c r="D91" t="s">
        <v>886</v>
      </c>
    </row>
    <row r="92" spans="1:4">
      <c r="A92">
        <v>91</v>
      </c>
      <c r="B92" t="s">
        <v>887</v>
      </c>
      <c r="C92" t="s">
        <v>887</v>
      </c>
      <c r="D92" t="s">
        <v>888</v>
      </c>
    </row>
    <row r="93" spans="1:4">
      <c r="A93">
        <v>92</v>
      </c>
      <c r="B93" t="s">
        <v>889</v>
      </c>
      <c r="C93" t="s">
        <v>891</v>
      </c>
      <c r="D93" t="s">
        <v>892</v>
      </c>
    </row>
    <row r="94" spans="1:4">
      <c r="A94">
        <v>93</v>
      </c>
      <c r="B94" t="s">
        <v>889</v>
      </c>
      <c r="C94" t="s">
        <v>893</v>
      </c>
      <c r="D94" t="s">
        <v>894</v>
      </c>
    </row>
    <row r="95" spans="1:4">
      <c r="A95">
        <v>94</v>
      </c>
      <c r="B95" t="s">
        <v>889</v>
      </c>
      <c r="C95" t="s">
        <v>895</v>
      </c>
      <c r="D95" t="s">
        <v>896</v>
      </c>
    </row>
    <row r="96" spans="1:4">
      <c r="A96">
        <v>95</v>
      </c>
      <c r="B96" t="s">
        <v>889</v>
      </c>
      <c r="C96" t="s">
        <v>897</v>
      </c>
      <c r="D96" t="s">
        <v>898</v>
      </c>
    </row>
    <row r="97" spans="1:4">
      <c r="A97">
        <v>96</v>
      </c>
      <c r="B97" t="s">
        <v>889</v>
      </c>
      <c r="C97" t="s">
        <v>899</v>
      </c>
      <c r="D97" t="s">
        <v>900</v>
      </c>
    </row>
    <row r="98" spans="1:4">
      <c r="A98">
        <v>97</v>
      </c>
      <c r="B98" t="s">
        <v>889</v>
      </c>
      <c r="C98" t="s">
        <v>901</v>
      </c>
      <c r="D98" t="s">
        <v>902</v>
      </c>
    </row>
    <row r="99" spans="1:4">
      <c r="A99">
        <v>98</v>
      </c>
      <c r="B99" t="s">
        <v>889</v>
      </c>
      <c r="C99" t="s">
        <v>903</v>
      </c>
      <c r="D99" t="s">
        <v>904</v>
      </c>
    </row>
    <row r="100" spans="1:4">
      <c r="A100">
        <v>99</v>
      </c>
      <c r="B100" t="s">
        <v>889</v>
      </c>
      <c r="C100" t="s">
        <v>905</v>
      </c>
      <c r="D100" t="s">
        <v>906</v>
      </c>
    </row>
    <row r="101" spans="1:4">
      <c r="A101">
        <v>100</v>
      </c>
      <c r="B101" t="s">
        <v>889</v>
      </c>
      <c r="C101" t="s">
        <v>907</v>
      </c>
      <c r="D101" t="s">
        <v>908</v>
      </c>
    </row>
    <row r="102" spans="1:4">
      <c r="A102">
        <v>101</v>
      </c>
      <c r="B102" t="s">
        <v>889</v>
      </c>
      <c r="C102" t="s">
        <v>889</v>
      </c>
      <c r="D102" t="s">
        <v>890</v>
      </c>
    </row>
    <row r="103" spans="1:4">
      <c r="A103">
        <v>102</v>
      </c>
      <c r="B103" t="s">
        <v>889</v>
      </c>
      <c r="C103" t="s">
        <v>909</v>
      </c>
      <c r="D103" t="s">
        <v>910</v>
      </c>
    </row>
    <row r="104" spans="1:4">
      <c r="A104">
        <v>103</v>
      </c>
      <c r="B104" t="s">
        <v>889</v>
      </c>
      <c r="C104" t="s">
        <v>911</v>
      </c>
      <c r="D104" t="s">
        <v>912</v>
      </c>
    </row>
    <row r="105" spans="1:4">
      <c r="A105">
        <v>104</v>
      </c>
      <c r="B105" t="s">
        <v>889</v>
      </c>
      <c r="C105" t="s">
        <v>913</v>
      </c>
      <c r="D105" t="s">
        <v>914</v>
      </c>
    </row>
    <row r="106" spans="1:4">
      <c r="A106">
        <v>105</v>
      </c>
      <c r="B106" t="s">
        <v>915</v>
      </c>
      <c r="C106" t="s">
        <v>915</v>
      </c>
      <c r="D106" t="s">
        <v>916</v>
      </c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1" width="26.42578125" style="82" customWidth="1"/>
    <col min="22" max="22" width="3" style="82" bestFit="1" customWidth="1"/>
    <col min="23" max="23" width="3.28515625" style="82" customWidth="1"/>
    <col min="24" max="24" width="53" style="82" bestFit="1" customWidth="1"/>
    <col min="25" max="25" width="48.42578125" style="82" bestFit="1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0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361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337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2" t="s">
        <v>327</v>
      </c>
      <c r="X1" s="154" t="s">
        <v>296</v>
      </c>
      <c r="Y1" s="154" t="s">
        <v>310</v>
      </c>
      <c r="Z1" s="154"/>
      <c r="AA1" s="305" t="s">
        <v>362</v>
      </c>
      <c r="AB1" s="305"/>
      <c r="AC1" s="305" t="s">
        <v>363</v>
      </c>
      <c r="AD1" s="305"/>
      <c r="AF1" s="192" t="s">
        <v>334</v>
      </c>
      <c r="AH1" s="154" t="s">
        <v>335</v>
      </c>
      <c r="AI1" s="154" t="s">
        <v>336</v>
      </c>
      <c r="AK1" s="154" t="s">
        <v>353</v>
      </c>
      <c r="AM1" s="154" t="s">
        <v>354</v>
      </c>
      <c r="AP1" s="154" t="s">
        <v>374</v>
      </c>
      <c r="AQ1" s="154" t="s">
        <v>373</v>
      </c>
      <c r="AS1" s="528" t="s">
        <v>379</v>
      </c>
      <c r="AU1" s="192" t="s">
        <v>399</v>
      </c>
      <c r="AW1" s="531" t="s">
        <v>554</v>
      </c>
      <c r="AX1" s="531" t="s">
        <v>555</v>
      </c>
      <c r="AZ1" s="873" t="s">
        <v>588</v>
      </c>
      <c r="BA1" s="873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367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637">
        <v>1</v>
      </c>
      <c r="W2" s="638"/>
      <c r="X2" s="43" t="s">
        <v>635</v>
      </c>
      <c r="Y2" s="43" t="s">
        <v>385</v>
      </c>
      <c r="Z2" s="188"/>
      <c r="AA2" s="322" t="s">
        <v>383</v>
      </c>
      <c r="AB2" s="307" t="s">
        <v>383</v>
      </c>
      <c r="AC2" s="43" t="s">
        <v>312</v>
      </c>
      <c r="AD2" s="307" t="s">
        <v>312</v>
      </c>
      <c r="AF2" s="44" t="s">
        <v>39</v>
      </c>
      <c r="AH2" s="147" t="s">
        <v>339</v>
      </c>
      <c r="AI2" s="147" t="s">
        <v>339</v>
      </c>
      <c r="AK2" s="147" t="s">
        <v>345</v>
      </c>
      <c r="AM2" s="147" t="s">
        <v>355</v>
      </c>
      <c r="AP2" s="706" t="s">
        <v>637</v>
      </c>
      <c r="AQ2" s="43" t="s">
        <v>637</v>
      </c>
      <c r="AS2" s="43" t="s">
        <v>377</v>
      </c>
      <c r="AU2" s="44" t="s">
        <v>392</v>
      </c>
      <c r="AW2" s="532" t="s">
        <v>556</v>
      </c>
      <c r="AX2" s="533" t="s">
        <v>556</v>
      </c>
      <c r="AZ2" s="588" t="s">
        <v>589</v>
      </c>
      <c r="BA2" s="589" t="s">
        <v>590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368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637">
        <v>2</v>
      </c>
      <c r="W3" s="638"/>
      <c r="X3" s="43" t="s">
        <v>636</v>
      </c>
      <c r="Y3" s="43" t="s">
        <v>380</v>
      </c>
      <c r="Z3" s="188"/>
      <c r="AA3" s="322" t="s">
        <v>382</v>
      </c>
      <c r="AB3" s="307" t="s">
        <v>382</v>
      </c>
      <c r="AC3" s="43" t="s">
        <v>313</v>
      </c>
      <c r="AD3" s="307" t="s">
        <v>313</v>
      </c>
      <c r="AF3" s="44" t="s">
        <v>40</v>
      </c>
      <c r="AH3" s="147" t="s">
        <v>364</v>
      </c>
      <c r="AI3" s="147" t="s">
        <v>343</v>
      </c>
      <c r="AK3" s="147" t="s">
        <v>346</v>
      </c>
      <c r="AM3" s="147" t="s">
        <v>356</v>
      </c>
      <c r="AP3" s="706" t="s">
        <v>639</v>
      </c>
      <c r="AQ3" s="43" t="s">
        <v>639</v>
      </c>
      <c r="AS3" s="43" t="s">
        <v>378</v>
      </c>
      <c r="AU3" s="44" t="s">
        <v>393</v>
      </c>
      <c r="AW3" s="532" t="s">
        <v>557</v>
      </c>
      <c r="AX3" s="533" t="s">
        <v>557</v>
      </c>
      <c r="AZ3" s="150" t="s">
        <v>652</v>
      </c>
      <c r="BA3" s="235" t="s">
        <v>632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369</v>
      </c>
      <c r="Q4" s="236" t="s">
        <v>26</v>
      </c>
      <c r="R4" s="235" t="s">
        <v>703</v>
      </c>
      <c r="S4" s="237" t="s">
        <v>31</v>
      </c>
      <c r="T4" s="238" t="s">
        <v>35</v>
      </c>
      <c r="U4" s="233" t="s">
        <v>41</v>
      </c>
      <c r="V4" s="637">
        <v>3</v>
      </c>
      <c r="W4" s="638"/>
      <c r="X4" s="636">
        <v>222</v>
      </c>
      <c r="Y4" s="43"/>
      <c r="Z4" s="306"/>
      <c r="AA4" s="321" t="s">
        <v>381</v>
      </c>
      <c r="AB4" s="82" t="s">
        <v>381</v>
      </c>
      <c r="AC4" s="43" t="s">
        <v>314</v>
      </c>
      <c r="AD4" s="307" t="s">
        <v>314</v>
      </c>
      <c r="AF4" s="44" t="s">
        <v>41</v>
      </c>
      <c r="AH4" s="44" t="s">
        <v>370</v>
      </c>
      <c r="AK4" s="147" t="s">
        <v>347</v>
      </c>
      <c r="AM4" s="147" t="s">
        <v>357</v>
      </c>
      <c r="AP4" s="706" t="s">
        <v>636</v>
      </c>
      <c r="AQ4" s="43" t="s">
        <v>636</v>
      </c>
      <c r="AS4" s="43" t="s">
        <v>344</v>
      </c>
      <c r="AU4" s="44" t="s">
        <v>394</v>
      </c>
      <c r="AW4" s="532" t="s">
        <v>558</v>
      </c>
      <c r="AX4" s="533" t="s">
        <v>558</v>
      </c>
      <c r="AZ4" s="150" t="s">
        <v>654</v>
      </c>
      <c r="BA4" s="235" t="s">
        <v>653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339</v>
      </c>
      <c r="Q5" s="236" t="s">
        <v>304</v>
      </c>
      <c r="R5" s="235" t="s">
        <v>306</v>
      </c>
      <c r="T5" s="44" t="s">
        <v>36</v>
      </c>
      <c r="U5" s="233" t="s">
        <v>42</v>
      </c>
      <c r="V5" s="637">
        <v>4</v>
      </c>
      <c r="W5" s="638"/>
      <c r="X5" s="636">
        <v>333</v>
      </c>
      <c r="Y5" s="43"/>
      <c r="Z5" s="306">
        <v>1</v>
      </c>
      <c r="AA5" s="321" t="s">
        <v>384</v>
      </c>
      <c r="AB5" s="82" t="s">
        <v>384</v>
      </c>
      <c r="AF5" s="44" t="s">
        <v>329</v>
      </c>
      <c r="AH5" s="147" t="s">
        <v>365</v>
      </c>
      <c r="AK5" s="147" t="s">
        <v>348</v>
      </c>
      <c r="AM5" s="147" t="s">
        <v>358</v>
      </c>
      <c r="AP5" s="706" t="s">
        <v>635</v>
      </c>
      <c r="AQ5" s="43"/>
      <c r="AU5" s="44" t="s">
        <v>395</v>
      </c>
      <c r="AW5" s="532" t="s">
        <v>559</v>
      </c>
      <c r="AX5" s="533" t="s">
        <v>559</v>
      </c>
      <c r="AZ5" s="150" t="s">
        <v>661</v>
      </c>
      <c r="BA5" s="235" t="s">
        <v>662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343</v>
      </c>
      <c r="R6" s="235" t="s">
        <v>3</v>
      </c>
      <c r="T6" s="44" t="s">
        <v>37</v>
      </c>
      <c r="U6" s="233" t="s">
        <v>329</v>
      </c>
      <c r="V6" s="637">
        <v>5</v>
      </c>
      <c r="W6" s="638"/>
      <c r="X6" s="636">
        <v>55</v>
      </c>
      <c r="Y6" s="43"/>
      <c r="Z6" s="306"/>
      <c r="AA6" s="321"/>
      <c r="AH6" s="147" t="s">
        <v>366</v>
      </c>
      <c r="AK6" s="147" t="s">
        <v>349</v>
      </c>
      <c r="AM6" s="147" t="s">
        <v>359</v>
      </c>
      <c r="AP6" s="529"/>
      <c r="AQ6" s="43"/>
      <c r="AU6" s="324" t="s">
        <v>396</v>
      </c>
      <c r="AW6" s="532" t="s">
        <v>560</v>
      </c>
      <c r="AX6" s="533" t="s">
        <v>560</v>
      </c>
      <c r="AZ6" s="150" t="s">
        <v>663</v>
      </c>
      <c r="BA6" s="235" t="s">
        <v>664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364</v>
      </c>
      <c r="U7" s="233" t="s">
        <v>88</v>
      </c>
      <c r="V7" s="639" t="s">
        <v>72</v>
      </c>
      <c r="W7" s="638"/>
      <c r="X7" s="43">
        <v>66666</v>
      </c>
      <c r="Y7" s="43"/>
      <c r="Z7" s="306"/>
      <c r="AA7" s="321"/>
      <c r="AH7" s="147" t="s">
        <v>340</v>
      </c>
      <c r="AK7" s="147" t="s">
        <v>350</v>
      </c>
      <c r="AM7" s="147" t="s">
        <v>360</v>
      </c>
      <c r="AP7" s="529"/>
      <c r="AQ7" s="43"/>
      <c r="AU7" s="324" t="s">
        <v>397</v>
      </c>
      <c r="AW7" s="532" t="s">
        <v>561</v>
      </c>
      <c r="AX7" s="533" t="s">
        <v>561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370</v>
      </c>
      <c r="V8" s="639" t="s">
        <v>186</v>
      </c>
      <c r="W8" s="638"/>
      <c r="X8" s="43">
        <v>77777</v>
      </c>
      <c r="Y8" s="43"/>
      <c r="Z8" s="306"/>
      <c r="AA8" s="321"/>
      <c r="AK8" s="147" t="s">
        <v>351</v>
      </c>
      <c r="AP8" s="243"/>
      <c r="AU8" s="324" t="s">
        <v>398</v>
      </c>
      <c r="AW8" s="532" t="s">
        <v>562</v>
      </c>
      <c r="AX8" s="533" t="s">
        <v>562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365</v>
      </c>
      <c r="V9" s="639" t="s">
        <v>187</v>
      </c>
      <c r="W9" s="638"/>
      <c r="X9" s="43">
        <v>8888</v>
      </c>
      <c r="Y9" s="43"/>
      <c r="Z9" s="306">
        <v>1</v>
      </c>
      <c r="AA9" s="321"/>
      <c r="AK9" s="147" t="s">
        <v>352</v>
      </c>
      <c r="AP9" s="243"/>
      <c r="AW9" s="532" t="s">
        <v>563</v>
      </c>
      <c r="AX9" s="533" t="s">
        <v>563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366</v>
      </c>
      <c r="V10" s="639" t="s">
        <v>211</v>
      </c>
      <c r="W10" s="638"/>
      <c r="X10" s="43" t="s">
        <v>637</v>
      </c>
      <c r="Y10" s="43" t="s">
        <v>638</v>
      </c>
      <c r="Z10" s="306"/>
      <c r="AP10" s="243"/>
      <c r="AW10" s="532" t="s">
        <v>564</v>
      </c>
      <c r="AX10" s="533" t="s">
        <v>564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340</v>
      </c>
      <c r="V11" s="639" t="s">
        <v>212</v>
      </c>
      <c r="W11" s="639"/>
      <c r="X11" s="43" t="s">
        <v>639</v>
      </c>
      <c r="Y11" s="43" t="s">
        <v>640</v>
      </c>
      <c r="Z11" s="306"/>
      <c r="AP11" s="243"/>
      <c r="AW11" s="532" t="s">
        <v>565</v>
      </c>
      <c r="AX11" s="533" t="s">
        <v>565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371</v>
      </c>
      <c r="AW12" s="532" t="s">
        <v>212</v>
      </c>
      <c r="AX12" s="533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352</v>
      </c>
      <c r="AW13" s="532" t="s">
        <v>213</v>
      </c>
      <c r="AX13" s="533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2" t="s">
        <v>214</v>
      </c>
      <c r="AX14" s="533" t="s">
        <v>214</v>
      </c>
    </row>
    <row r="15" spans="1:53" ht="21" customHeight="1">
      <c r="A15" s="5" t="s">
        <v>463</v>
      </c>
      <c r="B15" s="43">
        <v>2013</v>
      </c>
      <c r="I15" s="147" t="s">
        <v>216</v>
      </c>
      <c r="N15" s="232" t="s">
        <v>326</v>
      </c>
      <c r="AW15" s="532" t="s">
        <v>215</v>
      </c>
      <c r="AX15" s="533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2" t="s">
        <v>216</v>
      </c>
      <c r="AX16" s="533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0"/>
      <c r="AW17" s="532" t="s">
        <v>217</v>
      </c>
      <c r="AX17" s="533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0"/>
      <c r="AW18" s="532" t="s">
        <v>218</v>
      </c>
      <c r="AX18" s="533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0"/>
      <c r="AW19" s="532" t="s">
        <v>219</v>
      </c>
      <c r="AX19" s="533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2" t="s">
        <v>220</v>
      </c>
      <c r="AX20" s="533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2" t="s">
        <v>221</v>
      </c>
      <c r="AX21" s="533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2" t="s">
        <v>222</v>
      </c>
      <c r="AX22" s="533" t="s">
        <v>222</v>
      </c>
    </row>
    <row r="23" spans="1:50" ht="21" customHeight="1">
      <c r="A23" s="5" t="s">
        <v>122</v>
      </c>
      <c r="B23" s="43">
        <v>2021</v>
      </c>
      <c r="AW23" s="532" t="s">
        <v>566</v>
      </c>
      <c r="AX23" s="533" t="s">
        <v>566</v>
      </c>
    </row>
    <row r="24" spans="1:50" ht="21" customHeight="1">
      <c r="A24" s="5" t="s">
        <v>123</v>
      </c>
      <c r="B24" s="43">
        <v>2022</v>
      </c>
      <c r="AW24" s="532" t="s">
        <v>567</v>
      </c>
      <c r="AX24" s="533" t="s">
        <v>567</v>
      </c>
    </row>
    <row r="25" spans="1:50">
      <c r="A25" s="5" t="s">
        <v>124</v>
      </c>
      <c r="B25" s="43">
        <v>2023</v>
      </c>
      <c r="AW25" s="532" t="s">
        <v>568</v>
      </c>
      <c r="AX25" s="533" t="s">
        <v>568</v>
      </c>
    </row>
    <row r="26" spans="1:50">
      <c r="A26" s="5" t="s">
        <v>125</v>
      </c>
      <c r="B26" s="43">
        <v>2024</v>
      </c>
      <c r="AX26" s="533" t="s">
        <v>569</v>
      </c>
    </row>
    <row r="27" spans="1:50">
      <c r="A27" s="5" t="s">
        <v>126</v>
      </c>
      <c r="B27" s="43">
        <v>2025</v>
      </c>
      <c r="AX27" s="533" t="s">
        <v>570</v>
      </c>
    </row>
    <row r="28" spans="1:50">
      <c r="A28" s="5" t="s">
        <v>127</v>
      </c>
      <c r="D28" s="390"/>
      <c r="E28" s="391"/>
      <c r="F28" s="391"/>
      <c r="H28" s="392" t="s">
        <v>430</v>
      </c>
      <c r="AX28" s="533" t="s">
        <v>571</v>
      </c>
    </row>
    <row r="29" spans="1:50">
      <c r="A29" s="5" t="s">
        <v>128</v>
      </c>
      <c r="D29" s="393" t="s">
        <v>431</v>
      </c>
      <c r="E29" s="394" t="str">
        <f>IF(periodStart = "","", periodStart)</f>
        <v>01.01.2024</v>
      </c>
      <c r="F29" s="394" t="str">
        <f>IF(periodEnd = "","", periodEnd)</f>
        <v>31.12.2026</v>
      </c>
      <c r="H29" s="395" t="s">
        <v>1347</v>
      </c>
      <c r="AX29" s="533" t="s">
        <v>572</v>
      </c>
    </row>
    <row r="30" spans="1:50">
      <c r="A30" s="5" t="s">
        <v>129</v>
      </c>
      <c r="D30" s="396"/>
      <c r="E30" s="397"/>
      <c r="F30" s="397"/>
      <c r="AX30" s="533" t="s">
        <v>573</v>
      </c>
    </row>
    <row r="31" spans="1:50" ht="12.75">
      <c r="A31" s="5" t="s">
        <v>130</v>
      </c>
      <c r="D31" s="390"/>
      <c r="E31" s="391"/>
      <c r="F31" s="391"/>
      <c r="H31" s="398"/>
      <c r="AX31" s="533" t="s">
        <v>574</v>
      </c>
    </row>
    <row r="32" spans="1:50">
      <c r="A32" s="5" t="s">
        <v>131</v>
      </c>
      <c r="D32" s="393" t="s">
        <v>432</v>
      </c>
      <c r="E32" s="399"/>
      <c r="F32" s="399"/>
      <c r="H32" s="400" t="s">
        <v>433</v>
      </c>
      <c r="AX32" s="533" t="s">
        <v>575</v>
      </c>
    </row>
    <row r="33" spans="1:50">
      <c r="A33" s="5" t="s">
        <v>132</v>
      </c>
      <c r="AX33" s="533" t="s">
        <v>576</v>
      </c>
    </row>
    <row r="34" spans="1:50">
      <c r="A34" s="5" t="s">
        <v>133</v>
      </c>
      <c r="AX34" s="533" t="s">
        <v>577</v>
      </c>
    </row>
    <row r="35" spans="1:50">
      <c r="A35" s="5" t="s">
        <v>134</v>
      </c>
      <c r="AX35" s="533" t="s">
        <v>578</v>
      </c>
    </row>
    <row r="36" spans="1:50">
      <c r="A36" s="5" t="s">
        <v>98</v>
      </c>
      <c r="AX36" s="533" t="s">
        <v>579</v>
      </c>
    </row>
    <row r="37" spans="1:50">
      <c r="A37" s="5" t="s">
        <v>99</v>
      </c>
      <c r="AX37" s="533" t="s">
        <v>580</v>
      </c>
    </row>
    <row r="38" spans="1:50">
      <c r="A38" s="5" t="s">
        <v>100</v>
      </c>
      <c r="AX38" s="533" t="s">
        <v>581</v>
      </c>
    </row>
    <row r="39" spans="1:50">
      <c r="A39" s="5" t="s">
        <v>101</v>
      </c>
      <c r="AX39" s="533" t="s">
        <v>529</v>
      </c>
    </row>
    <row r="40" spans="1:50">
      <c r="A40" s="5" t="s">
        <v>102</v>
      </c>
      <c r="AX40" s="533" t="s">
        <v>530</v>
      </c>
    </row>
    <row r="41" spans="1:50">
      <c r="A41" s="5" t="s">
        <v>103</v>
      </c>
      <c r="AX41" s="533" t="s">
        <v>531</v>
      </c>
    </row>
    <row r="42" spans="1:50">
      <c r="A42" s="5" t="s">
        <v>135</v>
      </c>
      <c r="AX42" s="533" t="s">
        <v>532</v>
      </c>
    </row>
    <row r="43" spans="1:50">
      <c r="A43" s="5" t="s">
        <v>136</v>
      </c>
      <c r="AX43" s="533" t="s">
        <v>533</v>
      </c>
    </row>
    <row r="44" spans="1:50">
      <c r="A44" s="5" t="s">
        <v>137</v>
      </c>
      <c r="AX44" s="533" t="s">
        <v>534</v>
      </c>
    </row>
    <row r="45" spans="1:50">
      <c r="A45" s="5" t="s">
        <v>138</v>
      </c>
      <c r="AX45" s="533" t="s">
        <v>535</v>
      </c>
    </row>
    <row r="46" spans="1:50">
      <c r="A46" s="5" t="s">
        <v>139</v>
      </c>
      <c r="AX46" s="533" t="s">
        <v>536</v>
      </c>
    </row>
    <row r="47" spans="1:50">
      <c r="A47" s="5" t="s">
        <v>160</v>
      </c>
      <c r="AX47" s="533" t="s">
        <v>537</v>
      </c>
    </row>
    <row r="48" spans="1:50">
      <c r="A48" s="5" t="s">
        <v>161</v>
      </c>
      <c r="AX48" s="533" t="s">
        <v>538</v>
      </c>
    </row>
    <row r="49" spans="1:50">
      <c r="A49" s="5" t="s">
        <v>162</v>
      </c>
      <c r="AX49" s="533" t="s">
        <v>539</v>
      </c>
    </row>
    <row r="50" spans="1:50">
      <c r="A50" s="5" t="s">
        <v>140</v>
      </c>
      <c r="AX50" s="533" t="s">
        <v>540</v>
      </c>
    </row>
    <row r="51" spans="1:50">
      <c r="A51" s="5" t="s">
        <v>141</v>
      </c>
      <c r="AX51" s="533" t="s">
        <v>541</v>
      </c>
    </row>
    <row r="52" spans="1:50">
      <c r="A52" s="5" t="s">
        <v>142</v>
      </c>
      <c r="AX52" s="533" t="s">
        <v>542</v>
      </c>
    </row>
    <row r="53" spans="1:50">
      <c r="A53" s="5" t="s">
        <v>143</v>
      </c>
      <c r="AX53" s="533" t="s">
        <v>543</v>
      </c>
    </row>
    <row r="54" spans="1:50">
      <c r="A54" s="5" t="s">
        <v>144</v>
      </c>
      <c r="AX54" s="533" t="s">
        <v>544</v>
      </c>
    </row>
    <row r="55" spans="1:50">
      <c r="A55" s="5" t="s">
        <v>145</v>
      </c>
      <c r="AX55" s="533" t="s">
        <v>545</v>
      </c>
    </row>
    <row r="56" spans="1:50">
      <c r="A56" s="5" t="s">
        <v>146</v>
      </c>
      <c r="AX56" s="533" t="s">
        <v>546</v>
      </c>
    </row>
    <row r="57" spans="1:50">
      <c r="A57" s="5" t="s">
        <v>403</v>
      </c>
      <c r="AX57" s="533" t="s">
        <v>547</v>
      </c>
    </row>
    <row r="58" spans="1:50">
      <c r="A58" s="5" t="s">
        <v>147</v>
      </c>
      <c r="AX58" s="533" t="s">
        <v>548</v>
      </c>
    </row>
    <row r="59" spans="1:50">
      <c r="A59" s="5" t="s">
        <v>148</v>
      </c>
      <c r="AX59" s="533" t="s">
        <v>549</v>
      </c>
    </row>
    <row r="60" spans="1:50">
      <c r="A60" s="5" t="s">
        <v>149</v>
      </c>
      <c r="AX60" s="533" t="s">
        <v>550</v>
      </c>
    </row>
    <row r="61" spans="1:50">
      <c r="A61" s="5" t="s">
        <v>150</v>
      </c>
      <c r="AX61" s="533" t="s">
        <v>551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3"/>
      <c r="C9" s="183"/>
      <c r="D9" s="753">
        <v>1</v>
      </c>
      <c r="E9" s="905"/>
      <c r="F9" s="909"/>
      <c r="G9" s="913" t="s">
        <v>88</v>
      </c>
      <c r="H9" s="753"/>
      <c r="I9" s="753">
        <v>1</v>
      </c>
      <c r="J9" s="907"/>
      <c r="K9" s="812" t="s">
        <v>88</v>
      </c>
      <c r="L9" s="758"/>
      <c r="M9" s="758" t="s">
        <v>96</v>
      </c>
      <c r="N9" s="903"/>
      <c r="O9" s="812" t="s">
        <v>88</v>
      </c>
      <c r="P9" s="326"/>
      <c r="Q9" s="326" t="s">
        <v>96</v>
      </c>
      <c r="R9" s="686"/>
      <c r="S9" s="422"/>
    </row>
    <row r="10" spans="1:19" s="102" customFormat="1" ht="17.100000000000001" customHeight="1">
      <c r="A10" s="303"/>
      <c r="C10" s="183"/>
      <c r="D10" s="754"/>
      <c r="E10" s="906"/>
      <c r="F10" s="910"/>
      <c r="G10" s="754"/>
      <c r="H10" s="754"/>
      <c r="I10" s="754"/>
      <c r="J10" s="908"/>
      <c r="K10" s="754"/>
      <c r="L10" s="754"/>
      <c r="M10" s="754"/>
      <c r="N10" s="904"/>
      <c r="O10" s="754"/>
      <c r="P10" s="327"/>
      <c r="Q10" s="121"/>
      <c r="R10" s="121" t="s">
        <v>682</v>
      </c>
      <c r="S10" s="122"/>
    </row>
    <row r="11" spans="1:19" s="102" customFormat="1" ht="17.100000000000001" customHeight="1">
      <c r="A11" s="303"/>
      <c r="C11" s="183"/>
      <c r="D11" s="754"/>
      <c r="E11" s="906"/>
      <c r="F11" s="910"/>
      <c r="G11" s="754"/>
      <c r="H11" s="754"/>
      <c r="I11" s="754"/>
      <c r="J11" s="908"/>
      <c r="K11" s="754"/>
      <c r="L11" s="120"/>
      <c r="M11" s="121"/>
      <c r="N11" s="121" t="s">
        <v>434</v>
      </c>
      <c r="O11" s="121"/>
      <c r="P11" s="121"/>
      <c r="Q11" s="121"/>
      <c r="R11" s="121"/>
      <c r="S11" s="122"/>
    </row>
    <row r="12" spans="1:19" s="102" customFormat="1" ht="17.25" customHeight="1">
      <c r="A12" s="303"/>
      <c r="C12" s="183"/>
      <c r="D12" s="754"/>
      <c r="E12" s="906"/>
      <c r="F12" s="910"/>
      <c r="G12" s="754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4"/>
    </row>
    <row r="14" spans="1:19" ht="16.5" customHeight="1">
      <c r="A14" s="303"/>
      <c r="B14" s="102"/>
      <c r="C14" s="183"/>
      <c r="D14" s="914"/>
      <c r="E14" s="911"/>
      <c r="F14" s="912"/>
      <c r="G14" s="899"/>
      <c r="H14" s="753"/>
      <c r="I14" s="753">
        <v>1</v>
      </c>
      <c r="J14" s="907"/>
      <c r="K14" s="812" t="s">
        <v>88</v>
      </c>
      <c r="L14" s="758"/>
      <c r="M14" s="758" t="s">
        <v>96</v>
      </c>
      <c r="N14" s="903"/>
      <c r="O14" s="812" t="s">
        <v>88</v>
      </c>
      <c r="P14" s="326"/>
      <c r="Q14" s="326" t="s">
        <v>96</v>
      </c>
      <c r="R14" s="686"/>
      <c r="S14" s="422"/>
    </row>
    <row r="15" spans="1:19" ht="17.100000000000001" customHeight="1">
      <c r="A15" s="303"/>
      <c r="B15" s="102"/>
      <c r="C15" s="183"/>
      <c r="D15" s="914"/>
      <c r="E15" s="911"/>
      <c r="F15" s="912"/>
      <c r="G15" s="899"/>
      <c r="H15" s="753"/>
      <c r="I15" s="753"/>
      <c r="J15" s="908"/>
      <c r="K15" s="812"/>
      <c r="L15" s="758"/>
      <c r="M15" s="758"/>
      <c r="N15" s="904"/>
      <c r="O15" s="812"/>
      <c r="P15" s="327"/>
      <c r="Q15" s="121"/>
      <c r="R15" s="121" t="s">
        <v>682</v>
      </c>
      <c r="S15" s="122"/>
    </row>
    <row r="16" spans="1:19" ht="17.100000000000001" customHeight="1">
      <c r="A16" s="303"/>
      <c r="B16" s="102"/>
      <c r="C16" s="183"/>
      <c r="D16" s="914"/>
      <c r="E16" s="911"/>
      <c r="F16" s="912"/>
      <c r="G16" s="899"/>
      <c r="H16" s="753"/>
      <c r="I16" s="753"/>
      <c r="J16" s="908"/>
      <c r="K16" s="812"/>
      <c r="L16" s="120"/>
      <c r="M16" s="121"/>
      <c r="N16" s="121" t="s">
        <v>434</v>
      </c>
      <c r="O16" s="121"/>
      <c r="P16" s="121"/>
      <c r="Q16" s="121"/>
      <c r="R16" s="121"/>
      <c r="S16" s="122"/>
    </row>
    <row r="17" spans="1:69" ht="17.100000000000001" customHeight="1">
      <c r="A17" s="303"/>
      <c r="B17" s="102"/>
      <c r="C17" s="183"/>
      <c r="D17" s="914"/>
      <c r="E17" s="911"/>
      <c r="F17" s="912"/>
      <c r="G17" s="899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69" ht="17.100000000000001" customHeight="1">
      <c r="A18" s="304"/>
    </row>
    <row r="19" spans="1:69" s="33" customFormat="1" ht="17.100000000000001" customHeight="1">
      <c r="A19" s="33" t="s">
        <v>15</v>
      </c>
      <c r="C19" s="33" t="s">
        <v>96</v>
      </c>
    </row>
    <row r="25" spans="1:69" ht="17.100000000000001" customHeight="1">
      <c r="O25" s="853" t="s">
        <v>300</v>
      </c>
      <c r="P25" s="853"/>
      <c r="Q25" s="853"/>
      <c r="R25" s="855" t="s">
        <v>273</v>
      </c>
      <c r="S25" s="855"/>
      <c r="T25" s="855"/>
      <c r="U25" s="781" t="s">
        <v>338</v>
      </c>
      <c r="W25" s="900"/>
    </row>
    <row r="26" spans="1:69" ht="17.100000000000001" customHeight="1">
      <c r="O26" s="901" t="s">
        <v>692</v>
      </c>
      <c r="P26" s="901" t="s">
        <v>274</v>
      </c>
      <c r="Q26" s="901"/>
      <c r="R26" s="855"/>
      <c r="S26" s="855"/>
      <c r="T26" s="855"/>
      <c r="U26" s="781"/>
      <c r="W26" s="900"/>
    </row>
    <row r="27" spans="1:69" ht="37.5" customHeight="1">
      <c r="O27" s="901"/>
      <c r="P27" s="104" t="s">
        <v>693</v>
      </c>
      <c r="Q27" s="104" t="s">
        <v>6</v>
      </c>
      <c r="R27" s="105" t="s">
        <v>277</v>
      </c>
      <c r="S27" s="854" t="s">
        <v>276</v>
      </c>
      <c r="T27" s="854"/>
      <c r="U27" s="781"/>
      <c r="W27" s="900"/>
    </row>
    <row r="28" spans="1:69" ht="17.100000000000001" customHeight="1">
      <c r="G28" s="179"/>
      <c r="H28" s="179"/>
      <c r="I28" s="179"/>
      <c r="J28" s="179"/>
      <c r="K28" s="179"/>
      <c r="L28" s="126"/>
      <c r="M28" s="571" t="s">
        <v>186</v>
      </c>
      <c r="N28" s="572"/>
      <c r="O28" s="902"/>
      <c r="P28" s="902"/>
      <c r="Q28" s="902"/>
      <c r="R28" s="902"/>
      <c r="S28" s="902"/>
      <c r="T28" s="902"/>
      <c r="U28" s="902"/>
      <c r="V28" s="126"/>
      <c r="W28" s="126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</row>
    <row r="29" spans="1:69" s="34" customFormat="1" ht="281.25">
      <c r="A29" s="820">
        <v>1</v>
      </c>
      <c r="B29" s="335"/>
      <c r="C29" s="335"/>
      <c r="D29" s="335"/>
      <c r="E29" s="336"/>
      <c r="F29" s="471"/>
      <c r="G29" s="471"/>
      <c r="H29" s="471"/>
      <c r="I29" s="338"/>
      <c r="J29" s="179"/>
      <c r="K29" s="179"/>
      <c r="L29" s="334">
        <f>mergeValue(A29)</f>
        <v>1</v>
      </c>
      <c r="M29" s="570" t="s">
        <v>23</v>
      </c>
      <c r="N29" s="554"/>
      <c r="O29" s="919"/>
      <c r="P29" s="875"/>
      <c r="Q29" s="875"/>
      <c r="R29" s="875"/>
      <c r="S29" s="875"/>
      <c r="T29" s="875"/>
      <c r="U29" s="875"/>
      <c r="V29" s="875"/>
      <c r="W29" s="875"/>
      <c r="X29" s="875"/>
      <c r="Y29" s="875"/>
      <c r="Z29" s="875"/>
      <c r="AA29" s="875"/>
      <c r="AB29" s="875"/>
      <c r="AC29" s="875"/>
      <c r="AD29" s="875"/>
      <c r="AE29" s="875"/>
      <c r="AF29" s="875"/>
      <c r="AG29" s="875"/>
      <c r="AH29" s="875"/>
      <c r="AI29" s="875"/>
      <c r="AJ29" s="875"/>
      <c r="AK29" s="875"/>
      <c r="AL29" s="875"/>
      <c r="AM29" s="875"/>
      <c r="AN29" s="875"/>
      <c r="AO29" s="875"/>
      <c r="AP29" s="875"/>
      <c r="AQ29" s="875"/>
      <c r="AR29" s="875"/>
      <c r="AS29" s="875"/>
      <c r="AT29" s="875"/>
      <c r="AU29" s="875"/>
      <c r="AV29" s="875"/>
      <c r="AW29" s="875"/>
      <c r="AX29" s="875"/>
      <c r="AY29" s="875"/>
      <c r="AZ29" s="875"/>
      <c r="BA29" s="875"/>
      <c r="BB29" s="875"/>
      <c r="BC29" s="875"/>
      <c r="BD29" s="875"/>
      <c r="BE29" s="876"/>
      <c r="BF29" s="582" t="s">
        <v>622</v>
      </c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</row>
    <row r="30" spans="1:69" s="34" customFormat="1" ht="371.25">
      <c r="A30" s="820"/>
      <c r="B30" s="820">
        <v>1</v>
      </c>
      <c r="C30" s="335"/>
      <c r="D30" s="335"/>
      <c r="E30" s="471"/>
      <c r="F30" s="471"/>
      <c r="G30" s="471"/>
      <c r="H30" s="471"/>
      <c r="I30" s="199"/>
      <c r="J30" s="180"/>
      <c r="L30" s="334" t="str">
        <f>mergeValue(A30) &amp;"."&amp; mergeValue(B30)</f>
        <v>1.1</v>
      </c>
      <c r="M30" s="158" t="s">
        <v>18</v>
      </c>
      <c r="N30" s="280"/>
      <c r="O30" s="919"/>
      <c r="P30" s="875"/>
      <c r="Q30" s="875"/>
      <c r="R30" s="875"/>
      <c r="S30" s="875"/>
      <c r="T30" s="875"/>
      <c r="U30" s="875"/>
      <c r="V30" s="875"/>
      <c r="W30" s="875"/>
      <c r="X30" s="875"/>
      <c r="Y30" s="875"/>
      <c r="Z30" s="875"/>
      <c r="AA30" s="875"/>
      <c r="AB30" s="875"/>
      <c r="AC30" s="875"/>
      <c r="AD30" s="875"/>
      <c r="AE30" s="875"/>
      <c r="AF30" s="875"/>
      <c r="AG30" s="875"/>
      <c r="AH30" s="875"/>
      <c r="AI30" s="875"/>
      <c r="AJ30" s="875"/>
      <c r="AK30" s="875"/>
      <c r="AL30" s="875"/>
      <c r="AM30" s="875"/>
      <c r="AN30" s="875"/>
      <c r="AO30" s="875"/>
      <c r="AP30" s="875"/>
      <c r="AQ30" s="875"/>
      <c r="AR30" s="875"/>
      <c r="AS30" s="875"/>
      <c r="AT30" s="875"/>
      <c r="AU30" s="875"/>
      <c r="AV30" s="875"/>
      <c r="AW30" s="875"/>
      <c r="AX30" s="875"/>
      <c r="AY30" s="875"/>
      <c r="AZ30" s="875"/>
      <c r="BA30" s="875"/>
      <c r="BB30" s="875"/>
      <c r="BC30" s="875"/>
      <c r="BD30" s="875"/>
      <c r="BE30" s="876"/>
      <c r="BF30" s="281" t="s">
        <v>483</v>
      </c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</row>
    <row r="31" spans="1:69" s="34" customFormat="1" ht="409.5">
      <c r="A31" s="820"/>
      <c r="B31" s="820"/>
      <c r="C31" s="820">
        <v>1</v>
      </c>
      <c r="D31" s="335"/>
      <c r="E31" s="471"/>
      <c r="F31" s="471"/>
      <c r="G31" s="471"/>
      <c r="H31" s="471"/>
      <c r="I31" s="339"/>
      <c r="J31" s="180"/>
      <c r="K31" s="101"/>
      <c r="L31" s="334" t="str">
        <f>mergeValue(A31) &amp;"."&amp; mergeValue(B31)&amp;"."&amp; mergeValue(C31)</f>
        <v>1.1.1</v>
      </c>
      <c r="M31" s="159" t="s">
        <v>644</v>
      </c>
      <c r="N31" s="280"/>
      <c r="O31" s="919"/>
      <c r="P31" s="875"/>
      <c r="Q31" s="875"/>
      <c r="R31" s="875"/>
      <c r="S31" s="875"/>
      <c r="T31" s="875"/>
      <c r="U31" s="875"/>
      <c r="V31" s="875"/>
      <c r="W31" s="875"/>
      <c r="X31" s="875"/>
      <c r="Y31" s="875"/>
      <c r="Z31" s="875"/>
      <c r="AA31" s="875"/>
      <c r="AB31" s="875"/>
      <c r="AC31" s="875"/>
      <c r="AD31" s="875"/>
      <c r="AE31" s="875"/>
      <c r="AF31" s="875"/>
      <c r="AG31" s="875"/>
      <c r="AH31" s="875"/>
      <c r="AI31" s="875"/>
      <c r="AJ31" s="875"/>
      <c r="AK31" s="875"/>
      <c r="AL31" s="875"/>
      <c r="AM31" s="875"/>
      <c r="AN31" s="875"/>
      <c r="AO31" s="875"/>
      <c r="AP31" s="875"/>
      <c r="AQ31" s="875"/>
      <c r="AR31" s="875"/>
      <c r="AS31" s="875"/>
      <c r="AT31" s="875"/>
      <c r="AU31" s="875"/>
      <c r="AV31" s="875"/>
      <c r="AW31" s="875"/>
      <c r="AX31" s="875"/>
      <c r="AY31" s="875"/>
      <c r="AZ31" s="875"/>
      <c r="BA31" s="875"/>
      <c r="BB31" s="875"/>
      <c r="BC31" s="875"/>
      <c r="BD31" s="875"/>
      <c r="BE31" s="876"/>
      <c r="BF31" s="281" t="s">
        <v>649</v>
      </c>
      <c r="BG31" s="293"/>
      <c r="BH31" s="293"/>
      <c r="BI31" s="293"/>
      <c r="BJ31" s="312"/>
      <c r="BK31" s="293"/>
      <c r="BL31" s="293"/>
      <c r="BM31" s="293"/>
      <c r="BN31" s="293"/>
      <c r="BO31" s="293"/>
      <c r="BP31" s="293"/>
      <c r="BQ31" s="293"/>
    </row>
    <row r="32" spans="1:69" s="34" customFormat="1" ht="409.5">
      <c r="A32" s="820"/>
      <c r="B32" s="820"/>
      <c r="C32" s="820"/>
      <c r="D32" s="820">
        <v>1</v>
      </c>
      <c r="E32" s="471"/>
      <c r="F32" s="471"/>
      <c r="G32" s="471"/>
      <c r="H32" s="471"/>
      <c r="I32" s="816"/>
      <c r="J32" s="180"/>
      <c r="K32" s="101"/>
      <c r="L32" s="334" t="str">
        <f>mergeValue(A32) &amp;"."&amp; mergeValue(B32)&amp;"."&amp; mergeValue(C32)&amp;"."&amp; mergeValue(D32)</f>
        <v>1.1.1.1</v>
      </c>
      <c r="M32" s="160" t="s">
        <v>405</v>
      </c>
      <c r="N32" s="280"/>
      <c r="O32" s="886"/>
      <c r="P32" s="887"/>
      <c r="Q32" s="887"/>
      <c r="R32" s="887"/>
      <c r="S32" s="887"/>
      <c r="T32" s="887"/>
      <c r="U32" s="887"/>
      <c r="V32" s="887"/>
      <c r="W32" s="887"/>
      <c r="X32" s="887"/>
      <c r="Y32" s="887"/>
      <c r="Z32" s="887"/>
      <c r="AA32" s="887"/>
      <c r="AB32" s="887"/>
      <c r="AC32" s="887"/>
      <c r="AD32" s="887"/>
      <c r="AE32" s="887"/>
      <c r="AF32" s="887"/>
      <c r="AG32" s="887"/>
      <c r="AH32" s="887"/>
      <c r="AI32" s="887"/>
      <c r="AJ32" s="887"/>
      <c r="AK32" s="887"/>
      <c r="AL32" s="887"/>
      <c r="AM32" s="887"/>
      <c r="AN32" s="887"/>
      <c r="AO32" s="887"/>
      <c r="AP32" s="887"/>
      <c r="AQ32" s="887"/>
      <c r="AR32" s="887"/>
      <c r="AS32" s="887"/>
      <c r="AT32" s="887"/>
      <c r="AU32" s="887"/>
      <c r="AV32" s="887"/>
      <c r="AW32" s="887"/>
      <c r="AX32" s="887"/>
      <c r="AY32" s="887"/>
      <c r="AZ32" s="887"/>
      <c r="BA32" s="887"/>
      <c r="BB32" s="887"/>
      <c r="BC32" s="887"/>
      <c r="BD32" s="887"/>
      <c r="BE32" s="888"/>
      <c r="BF32" s="281" t="s">
        <v>666</v>
      </c>
      <c r="BG32" s="293"/>
      <c r="BH32" s="293"/>
      <c r="BI32" s="293"/>
      <c r="BJ32" s="312"/>
      <c r="BK32" s="293"/>
      <c r="BL32" s="293"/>
      <c r="BM32" s="293"/>
      <c r="BN32" s="293"/>
      <c r="BO32" s="293"/>
      <c r="BP32" s="293"/>
      <c r="BQ32" s="293"/>
    </row>
    <row r="33" spans="1:70" s="34" customFormat="1" ht="33.75" customHeight="1">
      <c r="A33" s="820"/>
      <c r="B33" s="820"/>
      <c r="C33" s="820"/>
      <c r="D33" s="820"/>
      <c r="E33" s="820">
        <v>1</v>
      </c>
      <c r="F33" s="471"/>
      <c r="G33" s="471"/>
      <c r="H33" s="471"/>
      <c r="I33" s="816"/>
      <c r="J33" s="816"/>
      <c r="K33" s="101"/>
      <c r="L33" s="334" t="str">
        <f>mergeValue(A33) &amp;"."&amp; mergeValue(B33)&amp;"."&amp; mergeValue(C33)&amp;"."&amp; mergeValue(D33)&amp;"."&amp; mergeValue(E33)</f>
        <v>1.1.1.1.1</v>
      </c>
      <c r="M33" s="171" t="s">
        <v>10</v>
      </c>
      <c r="N33" s="281"/>
      <c r="O33" s="817"/>
      <c r="P33" s="818"/>
      <c r="Q33" s="818"/>
      <c r="R33" s="818"/>
      <c r="S33" s="818"/>
      <c r="T33" s="818"/>
      <c r="U33" s="818"/>
      <c r="V33" s="818"/>
      <c r="W33" s="818"/>
      <c r="X33" s="818"/>
      <c r="Y33" s="818"/>
      <c r="Z33" s="818"/>
      <c r="AA33" s="818"/>
      <c r="AB33" s="818"/>
      <c r="AC33" s="818"/>
      <c r="AD33" s="818"/>
      <c r="AE33" s="818"/>
      <c r="AF33" s="818"/>
      <c r="AG33" s="818"/>
      <c r="AH33" s="818"/>
      <c r="AI33" s="818"/>
      <c r="AJ33" s="818"/>
      <c r="AK33" s="818"/>
      <c r="AL33" s="818"/>
      <c r="AM33" s="818"/>
      <c r="AN33" s="818"/>
      <c r="AO33" s="818"/>
      <c r="AP33" s="818"/>
      <c r="AQ33" s="818"/>
      <c r="AR33" s="818"/>
      <c r="AS33" s="818"/>
      <c r="AT33" s="818"/>
      <c r="AU33" s="818"/>
      <c r="AV33" s="818"/>
      <c r="AW33" s="818"/>
      <c r="AX33" s="818"/>
      <c r="AY33" s="818"/>
      <c r="AZ33" s="818"/>
      <c r="BA33" s="818"/>
      <c r="BB33" s="818"/>
      <c r="BC33" s="818"/>
      <c r="BD33" s="818"/>
      <c r="BE33" s="819"/>
      <c r="BF33" s="281" t="s">
        <v>484</v>
      </c>
      <c r="BG33" s="293"/>
      <c r="BH33" s="312" t="str">
        <f>strCheckUnique(BI33:BI36)</f>
        <v/>
      </c>
      <c r="BI33" s="293"/>
      <c r="BJ33" s="312"/>
      <c r="BK33" s="293"/>
      <c r="BL33" s="293"/>
      <c r="BM33" s="293"/>
      <c r="BN33" s="293"/>
      <c r="BO33" s="293"/>
      <c r="BP33" s="293"/>
      <c r="BQ33" s="293"/>
    </row>
    <row r="34" spans="1:70" s="34" customFormat="1" ht="66" customHeight="1">
      <c r="A34" s="820"/>
      <c r="B34" s="820"/>
      <c r="C34" s="820"/>
      <c r="D34" s="820"/>
      <c r="E34" s="820"/>
      <c r="F34" s="335">
        <v>1</v>
      </c>
      <c r="G34" s="335"/>
      <c r="H34" s="335"/>
      <c r="I34" s="816"/>
      <c r="J34" s="816"/>
      <c r="K34" s="339"/>
      <c r="L34" s="334" t="str">
        <f>mergeValue(A34) &amp;"."&amp; mergeValue(B34)&amp;"."&amp; mergeValue(C34)&amp;"."&amp; mergeValue(D34)&amp;"."&amp; mergeValue(E34)&amp;"."&amp; mergeValue(F34)</f>
        <v>1.1.1.1.1.1</v>
      </c>
      <c r="M34" s="328"/>
      <c r="N34" s="813"/>
      <c r="O34" s="701"/>
      <c r="P34" s="191"/>
      <c r="Q34" s="191"/>
      <c r="R34" s="814"/>
      <c r="S34" s="812" t="s">
        <v>87</v>
      </c>
      <c r="T34" s="814"/>
      <c r="U34" s="812" t="s">
        <v>87</v>
      </c>
      <c r="V34" s="701"/>
      <c r="W34" s="191"/>
      <c r="X34" s="191"/>
      <c r="Y34" s="814"/>
      <c r="Z34" s="812" t="s">
        <v>87</v>
      </c>
      <c r="AA34" s="814"/>
      <c r="AB34" s="812" t="s">
        <v>87</v>
      </c>
      <c r="AC34" s="701"/>
      <c r="AD34" s="191"/>
      <c r="AE34" s="191"/>
      <c r="AF34" s="814"/>
      <c r="AG34" s="812" t="s">
        <v>87</v>
      </c>
      <c r="AH34" s="814"/>
      <c r="AI34" s="812" t="s">
        <v>87</v>
      </c>
      <c r="AJ34" s="701"/>
      <c r="AK34" s="191"/>
      <c r="AL34" s="191"/>
      <c r="AM34" s="814"/>
      <c r="AN34" s="812" t="s">
        <v>87</v>
      </c>
      <c r="AO34" s="814"/>
      <c r="AP34" s="812" t="s">
        <v>87</v>
      </c>
      <c r="AQ34" s="701"/>
      <c r="AR34" s="191"/>
      <c r="AS34" s="191"/>
      <c r="AT34" s="814"/>
      <c r="AU34" s="812" t="s">
        <v>87</v>
      </c>
      <c r="AV34" s="814"/>
      <c r="AW34" s="812" t="s">
        <v>87</v>
      </c>
      <c r="AX34" s="701"/>
      <c r="AY34" s="191"/>
      <c r="AZ34" s="191"/>
      <c r="BA34" s="814"/>
      <c r="BB34" s="812" t="s">
        <v>87</v>
      </c>
      <c r="BC34" s="814"/>
      <c r="BD34" s="812" t="s">
        <v>88</v>
      </c>
      <c r="BE34" s="277"/>
      <c r="BF34" s="826" t="s">
        <v>623</v>
      </c>
      <c r="BG34" s="293" t="str">
        <f>strCheckDate(O35:BE35)</f>
        <v/>
      </c>
      <c r="BH34" s="293"/>
      <c r="BI34" s="312" t="str">
        <f>IF(M34="","",M34 )</f>
        <v/>
      </c>
      <c r="BJ34" s="312"/>
      <c r="BK34" s="312"/>
      <c r="BL34" s="312"/>
      <c r="BM34" s="293"/>
      <c r="BN34" s="293"/>
      <c r="BO34" s="293"/>
      <c r="BP34" s="293"/>
      <c r="BQ34" s="293"/>
    </row>
    <row r="35" spans="1:70" s="34" customFormat="1" ht="14.25" hidden="1" customHeight="1">
      <c r="A35" s="820"/>
      <c r="B35" s="820"/>
      <c r="C35" s="820"/>
      <c r="D35" s="820"/>
      <c r="E35" s="820"/>
      <c r="F35" s="335"/>
      <c r="G35" s="335"/>
      <c r="H35" s="335"/>
      <c r="I35" s="816"/>
      <c r="J35" s="816"/>
      <c r="K35" s="339"/>
      <c r="L35" s="170"/>
      <c r="M35" s="204"/>
      <c r="N35" s="813"/>
      <c r="O35" s="294"/>
      <c r="P35" s="291"/>
      <c r="Q35" s="292" t="str">
        <f>R34 &amp; "-" &amp; T34</f>
        <v>-</v>
      </c>
      <c r="R35" s="814"/>
      <c r="S35" s="812"/>
      <c r="T35" s="815"/>
      <c r="U35" s="812"/>
      <c r="V35" s="294"/>
      <c r="W35" s="291"/>
      <c r="X35" s="292" t="str">
        <f>Y34 &amp; "-" &amp; AA34</f>
        <v>-</v>
      </c>
      <c r="Y35" s="814"/>
      <c r="Z35" s="812"/>
      <c r="AA35" s="815"/>
      <c r="AB35" s="812"/>
      <c r="AC35" s="294"/>
      <c r="AD35" s="291"/>
      <c r="AE35" s="292" t="str">
        <f>AF34 &amp; "-" &amp; AH34</f>
        <v>-</v>
      </c>
      <c r="AF35" s="814"/>
      <c r="AG35" s="812"/>
      <c r="AH35" s="815"/>
      <c r="AI35" s="812"/>
      <c r="AJ35" s="294"/>
      <c r="AK35" s="291"/>
      <c r="AL35" s="292" t="str">
        <f>AM34 &amp; "-" &amp; AO34</f>
        <v>-</v>
      </c>
      <c r="AM35" s="814"/>
      <c r="AN35" s="812"/>
      <c r="AO35" s="815"/>
      <c r="AP35" s="812"/>
      <c r="AQ35" s="294"/>
      <c r="AR35" s="291"/>
      <c r="AS35" s="292" t="str">
        <f>AT34 &amp; "-" &amp; AV34</f>
        <v>-</v>
      </c>
      <c r="AT35" s="814"/>
      <c r="AU35" s="812"/>
      <c r="AV35" s="815"/>
      <c r="AW35" s="812"/>
      <c r="AX35" s="294"/>
      <c r="AY35" s="291"/>
      <c r="AZ35" s="292" t="str">
        <f>BA34 &amp; "-" &amp; BC34</f>
        <v>-</v>
      </c>
      <c r="BA35" s="814"/>
      <c r="BB35" s="812"/>
      <c r="BC35" s="815"/>
      <c r="BD35" s="812"/>
      <c r="BE35" s="277"/>
      <c r="BF35" s="827"/>
      <c r="BG35" s="293"/>
      <c r="BH35" s="293"/>
      <c r="BI35" s="293"/>
      <c r="BJ35" s="312"/>
      <c r="BK35" s="293"/>
      <c r="BL35" s="293"/>
      <c r="BM35" s="293"/>
      <c r="BN35" s="293"/>
      <c r="BO35" s="293"/>
      <c r="BP35" s="293"/>
      <c r="BQ35" s="293"/>
    </row>
    <row r="36" spans="1:70" ht="15" customHeight="1">
      <c r="A36" s="820"/>
      <c r="B36" s="820"/>
      <c r="C36" s="820"/>
      <c r="D36" s="820"/>
      <c r="E36" s="820"/>
      <c r="F36" s="335"/>
      <c r="G36" s="335"/>
      <c r="H36" s="335"/>
      <c r="I36" s="816"/>
      <c r="J36" s="816"/>
      <c r="K36" s="200"/>
      <c r="L36" s="111"/>
      <c r="M36" s="174" t="s">
        <v>406</v>
      </c>
      <c r="N36" s="196"/>
      <c r="O36" s="156"/>
      <c r="P36" s="156"/>
      <c r="Q36" s="156"/>
      <c r="R36" s="257"/>
      <c r="S36" s="197"/>
      <c r="T36" s="197"/>
      <c r="U36" s="197"/>
      <c r="V36" s="156"/>
      <c r="W36" s="156"/>
      <c r="X36" s="156"/>
      <c r="Y36" s="257"/>
      <c r="Z36" s="197"/>
      <c r="AA36" s="197"/>
      <c r="AB36" s="197"/>
      <c r="AC36" s="156"/>
      <c r="AD36" s="156"/>
      <c r="AE36" s="156"/>
      <c r="AF36" s="257"/>
      <c r="AG36" s="197"/>
      <c r="AH36" s="197"/>
      <c r="AI36" s="197"/>
      <c r="AJ36" s="156"/>
      <c r="AK36" s="156"/>
      <c r="AL36" s="156"/>
      <c r="AM36" s="257"/>
      <c r="AN36" s="197"/>
      <c r="AO36" s="197"/>
      <c r="AP36" s="197"/>
      <c r="AQ36" s="156"/>
      <c r="AR36" s="156"/>
      <c r="AS36" s="156"/>
      <c r="AT36" s="257"/>
      <c r="AU36" s="197"/>
      <c r="AV36" s="197"/>
      <c r="AW36" s="197"/>
      <c r="AX36" s="156"/>
      <c r="AY36" s="156"/>
      <c r="AZ36" s="156"/>
      <c r="BA36" s="257"/>
      <c r="BB36" s="197"/>
      <c r="BC36" s="197"/>
      <c r="BD36" s="197"/>
      <c r="BE36" s="185"/>
      <c r="BF36" s="828"/>
      <c r="BG36" s="302"/>
      <c r="BH36" s="302"/>
      <c r="BI36" s="302"/>
      <c r="BJ36" s="312"/>
      <c r="BK36" s="302"/>
      <c r="BL36" s="293"/>
      <c r="BM36" s="293"/>
      <c r="BN36" s="293"/>
      <c r="BO36" s="293"/>
      <c r="BP36" s="293"/>
      <c r="BQ36" s="293"/>
      <c r="BR36" s="34"/>
    </row>
    <row r="37" spans="1:70" ht="15" customHeight="1">
      <c r="A37" s="820"/>
      <c r="B37" s="820"/>
      <c r="C37" s="820"/>
      <c r="D37" s="820"/>
      <c r="E37" s="335"/>
      <c r="F37" s="471"/>
      <c r="G37" s="471"/>
      <c r="H37" s="471"/>
      <c r="I37" s="816"/>
      <c r="J37" s="85"/>
      <c r="K37" s="200"/>
      <c r="L37" s="111"/>
      <c r="M37" s="163" t="s">
        <v>13</v>
      </c>
      <c r="N37" s="196"/>
      <c r="O37" s="156"/>
      <c r="P37" s="156"/>
      <c r="Q37" s="156"/>
      <c r="R37" s="257"/>
      <c r="S37" s="197"/>
      <c r="T37" s="197"/>
      <c r="U37" s="196"/>
      <c r="V37" s="156"/>
      <c r="W37" s="156"/>
      <c r="X37" s="156"/>
      <c r="Y37" s="257"/>
      <c r="Z37" s="197"/>
      <c r="AA37" s="197"/>
      <c r="AB37" s="196"/>
      <c r="AC37" s="156"/>
      <c r="AD37" s="156"/>
      <c r="AE37" s="156"/>
      <c r="AF37" s="257"/>
      <c r="AG37" s="197"/>
      <c r="AH37" s="197"/>
      <c r="AI37" s="196"/>
      <c r="AJ37" s="156"/>
      <c r="AK37" s="156"/>
      <c r="AL37" s="156"/>
      <c r="AM37" s="257"/>
      <c r="AN37" s="197"/>
      <c r="AO37" s="197"/>
      <c r="AP37" s="196"/>
      <c r="AQ37" s="156"/>
      <c r="AR37" s="156"/>
      <c r="AS37" s="156"/>
      <c r="AT37" s="257"/>
      <c r="AU37" s="197"/>
      <c r="AV37" s="197"/>
      <c r="AW37" s="196"/>
      <c r="AX37" s="156"/>
      <c r="AY37" s="156"/>
      <c r="AZ37" s="156"/>
      <c r="BA37" s="257"/>
      <c r="BB37" s="197"/>
      <c r="BC37" s="197"/>
      <c r="BD37" s="196"/>
      <c r="BE37" s="197"/>
      <c r="BF37" s="185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</row>
    <row r="38" spans="1:70" ht="15" customHeight="1">
      <c r="A38" s="820"/>
      <c r="B38" s="820"/>
      <c r="C38" s="820"/>
      <c r="D38" s="335"/>
      <c r="E38" s="340"/>
      <c r="F38" s="471"/>
      <c r="G38" s="471"/>
      <c r="H38" s="471"/>
      <c r="I38" s="200"/>
      <c r="J38" s="85"/>
      <c r="K38" s="179"/>
      <c r="L38" s="111"/>
      <c r="M38" s="162" t="s">
        <v>407</v>
      </c>
      <c r="N38" s="196"/>
      <c r="O38" s="156"/>
      <c r="P38" s="156"/>
      <c r="Q38" s="156"/>
      <c r="R38" s="257"/>
      <c r="S38" s="197"/>
      <c r="T38" s="197"/>
      <c r="U38" s="196"/>
      <c r="V38" s="156"/>
      <c r="W38" s="156"/>
      <c r="X38" s="156"/>
      <c r="Y38" s="257"/>
      <c r="Z38" s="197"/>
      <c r="AA38" s="197"/>
      <c r="AB38" s="196"/>
      <c r="AC38" s="156"/>
      <c r="AD38" s="156"/>
      <c r="AE38" s="156"/>
      <c r="AF38" s="257"/>
      <c r="AG38" s="197"/>
      <c r="AH38" s="197"/>
      <c r="AI38" s="196"/>
      <c r="AJ38" s="156"/>
      <c r="AK38" s="156"/>
      <c r="AL38" s="156"/>
      <c r="AM38" s="257"/>
      <c r="AN38" s="197"/>
      <c r="AO38" s="197"/>
      <c r="AP38" s="196"/>
      <c r="AQ38" s="156"/>
      <c r="AR38" s="156"/>
      <c r="AS38" s="156"/>
      <c r="AT38" s="257"/>
      <c r="AU38" s="197"/>
      <c r="AV38" s="197"/>
      <c r="AW38" s="196"/>
      <c r="AX38" s="156"/>
      <c r="AY38" s="156"/>
      <c r="AZ38" s="156"/>
      <c r="BA38" s="257"/>
      <c r="BB38" s="197"/>
      <c r="BC38" s="197"/>
      <c r="BD38" s="196"/>
      <c r="BE38" s="197"/>
      <c r="BF38" s="185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  <c r="BQ38" s="302"/>
    </row>
    <row r="39" spans="1:70" ht="15" customHeight="1">
      <c r="A39" s="820"/>
      <c r="B39" s="820"/>
      <c r="C39" s="335"/>
      <c r="D39" s="335"/>
      <c r="E39" s="340"/>
      <c r="F39" s="471"/>
      <c r="G39" s="471"/>
      <c r="H39" s="471"/>
      <c r="I39" s="200"/>
      <c r="J39" s="85"/>
      <c r="K39" s="179"/>
      <c r="L39" s="111"/>
      <c r="M39" s="161" t="s">
        <v>675</v>
      </c>
      <c r="N39" s="197"/>
      <c r="O39" s="161"/>
      <c r="P39" s="161"/>
      <c r="Q39" s="161"/>
      <c r="R39" s="257"/>
      <c r="S39" s="197"/>
      <c r="T39" s="197"/>
      <c r="U39" s="196"/>
      <c r="V39" s="161"/>
      <c r="W39" s="161"/>
      <c r="X39" s="161"/>
      <c r="Y39" s="257"/>
      <c r="Z39" s="197"/>
      <c r="AA39" s="197"/>
      <c r="AB39" s="196"/>
      <c r="AC39" s="161"/>
      <c r="AD39" s="161"/>
      <c r="AE39" s="161"/>
      <c r="AF39" s="257"/>
      <c r="AG39" s="197"/>
      <c r="AH39" s="197"/>
      <c r="AI39" s="196"/>
      <c r="AJ39" s="161"/>
      <c r="AK39" s="161"/>
      <c r="AL39" s="161"/>
      <c r="AM39" s="257"/>
      <c r="AN39" s="197"/>
      <c r="AO39" s="197"/>
      <c r="AP39" s="196"/>
      <c r="AQ39" s="161"/>
      <c r="AR39" s="161"/>
      <c r="AS39" s="161"/>
      <c r="AT39" s="257"/>
      <c r="AU39" s="197"/>
      <c r="AV39" s="197"/>
      <c r="AW39" s="196"/>
      <c r="AX39" s="161"/>
      <c r="AY39" s="161"/>
      <c r="AZ39" s="161"/>
      <c r="BA39" s="257"/>
      <c r="BB39" s="197"/>
      <c r="BC39" s="197"/>
      <c r="BD39" s="196"/>
      <c r="BE39" s="197"/>
      <c r="BF39" s="185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</row>
    <row r="40" spans="1:70" ht="15" customHeight="1">
      <c r="A40" s="820"/>
      <c r="B40" s="335"/>
      <c r="C40" s="340"/>
      <c r="D40" s="340"/>
      <c r="E40" s="340"/>
      <c r="F40" s="471"/>
      <c r="G40" s="471"/>
      <c r="H40" s="471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57"/>
      <c r="S40" s="197"/>
      <c r="T40" s="197"/>
      <c r="U40" s="196"/>
      <c r="V40" s="161"/>
      <c r="W40" s="161"/>
      <c r="X40" s="161"/>
      <c r="Y40" s="257"/>
      <c r="Z40" s="197"/>
      <c r="AA40" s="197"/>
      <c r="AB40" s="196"/>
      <c r="AC40" s="161"/>
      <c r="AD40" s="161"/>
      <c r="AE40" s="161"/>
      <c r="AF40" s="257"/>
      <c r="AG40" s="197"/>
      <c r="AH40" s="197"/>
      <c r="AI40" s="196"/>
      <c r="AJ40" s="161"/>
      <c r="AK40" s="161"/>
      <c r="AL40" s="161"/>
      <c r="AM40" s="257"/>
      <c r="AN40" s="197"/>
      <c r="AO40" s="197"/>
      <c r="AP40" s="196"/>
      <c r="AQ40" s="161"/>
      <c r="AR40" s="161"/>
      <c r="AS40" s="161"/>
      <c r="AT40" s="257"/>
      <c r="AU40" s="197"/>
      <c r="AV40" s="197"/>
      <c r="AW40" s="196"/>
      <c r="AX40" s="161"/>
      <c r="AY40" s="161"/>
      <c r="AZ40" s="161"/>
      <c r="BA40" s="257"/>
      <c r="BB40" s="197"/>
      <c r="BC40" s="197"/>
      <c r="BD40" s="196"/>
      <c r="BE40" s="197"/>
      <c r="BF40" s="185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  <c r="BQ40" s="302"/>
    </row>
    <row r="41" spans="1:70" ht="15" customHeight="1">
      <c r="A41" s="335"/>
      <c r="B41" s="341"/>
      <c r="C41" s="341"/>
      <c r="D41" s="341"/>
      <c r="E41" s="342"/>
      <c r="F41" s="341"/>
      <c r="G41" s="471"/>
      <c r="H41" s="471"/>
      <c r="I41" s="199"/>
      <c r="J41" s="85"/>
      <c r="K41" s="339"/>
      <c r="L41" s="111"/>
      <c r="M41" s="209" t="s">
        <v>311</v>
      </c>
      <c r="N41" s="197"/>
      <c r="O41" s="161"/>
      <c r="P41" s="161"/>
      <c r="Q41" s="161"/>
      <c r="R41" s="257"/>
      <c r="S41" s="197"/>
      <c r="T41" s="197"/>
      <c r="U41" s="196"/>
      <c r="V41" s="161"/>
      <c r="W41" s="161"/>
      <c r="X41" s="161"/>
      <c r="Y41" s="257"/>
      <c r="Z41" s="197"/>
      <c r="AA41" s="197"/>
      <c r="AB41" s="196"/>
      <c r="AC41" s="161"/>
      <c r="AD41" s="161"/>
      <c r="AE41" s="161"/>
      <c r="AF41" s="257"/>
      <c r="AG41" s="197"/>
      <c r="AH41" s="197"/>
      <c r="AI41" s="196"/>
      <c r="AJ41" s="161"/>
      <c r="AK41" s="161"/>
      <c r="AL41" s="161"/>
      <c r="AM41" s="257"/>
      <c r="AN41" s="197"/>
      <c r="AO41" s="197"/>
      <c r="AP41" s="196"/>
      <c r="AQ41" s="161"/>
      <c r="AR41" s="161"/>
      <c r="AS41" s="161"/>
      <c r="AT41" s="257"/>
      <c r="AU41" s="197"/>
      <c r="AV41" s="197"/>
      <c r="AW41" s="196"/>
      <c r="AX41" s="161"/>
      <c r="AY41" s="161"/>
      <c r="AZ41" s="161"/>
      <c r="BA41" s="257"/>
      <c r="BB41" s="197"/>
      <c r="BC41" s="197"/>
      <c r="BD41" s="196"/>
      <c r="BE41" s="197"/>
      <c r="BF41" s="185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</row>
    <row r="42" spans="1:70" ht="18.75" customHeight="1"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</row>
    <row r="43" spans="1:70" s="33" customFormat="1" ht="17.100000000000001" customHeight="1">
      <c r="A43" s="33" t="s">
        <v>15</v>
      </c>
      <c r="C43" s="33" t="s">
        <v>52</v>
      </c>
      <c r="U43" s="182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</row>
    <row r="44" spans="1:70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</row>
    <row r="45" spans="1:70" s="34" customFormat="1" ht="22.5">
      <c r="A45" s="820">
        <v>1</v>
      </c>
      <c r="B45" s="335"/>
      <c r="C45" s="335"/>
      <c r="D45" s="335"/>
      <c r="E45" s="336"/>
      <c r="F45" s="471"/>
      <c r="G45" s="471"/>
      <c r="H45" s="471"/>
      <c r="I45" s="338"/>
      <c r="J45" s="179"/>
      <c r="K45" s="179"/>
      <c r="L45" s="334">
        <f>mergeValue(A45)</f>
        <v>1</v>
      </c>
      <c r="M45" s="570" t="s">
        <v>23</v>
      </c>
      <c r="N45" s="554"/>
      <c r="O45" s="874"/>
      <c r="P45" s="875"/>
      <c r="Q45" s="875"/>
      <c r="R45" s="875"/>
      <c r="S45" s="875"/>
      <c r="T45" s="875"/>
      <c r="U45" s="875"/>
      <c r="V45" s="876"/>
      <c r="W45" s="582" t="s">
        <v>622</v>
      </c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</row>
    <row r="46" spans="1:70" s="34" customFormat="1" ht="22.5">
      <c r="A46" s="820"/>
      <c r="B46" s="820">
        <v>1</v>
      </c>
      <c r="C46" s="335"/>
      <c r="D46" s="335"/>
      <c r="E46" s="471"/>
      <c r="F46" s="471"/>
      <c r="G46" s="471"/>
      <c r="H46" s="471"/>
      <c r="I46" s="199"/>
      <c r="J46" s="180"/>
      <c r="L46" s="334" t="str">
        <f>mergeValue(A46) &amp;"."&amp; mergeValue(B46)</f>
        <v>1.1</v>
      </c>
      <c r="M46" s="158" t="s">
        <v>18</v>
      </c>
      <c r="N46" s="280"/>
      <c r="O46" s="874"/>
      <c r="P46" s="875"/>
      <c r="Q46" s="875"/>
      <c r="R46" s="875"/>
      <c r="S46" s="875"/>
      <c r="T46" s="875"/>
      <c r="U46" s="875"/>
      <c r="V46" s="876"/>
      <c r="W46" s="281" t="s">
        <v>483</v>
      </c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</row>
    <row r="47" spans="1:70" s="34" customFormat="1" ht="45">
      <c r="A47" s="820"/>
      <c r="B47" s="820"/>
      <c r="C47" s="820">
        <v>1</v>
      </c>
      <c r="D47" s="335"/>
      <c r="E47" s="471"/>
      <c r="F47" s="471"/>
      <c r="G47" s="471"/>
      <c r="H47" s="471"/>
      <c r="I47" s="339"/>
      <c r="J47" s="180"/>
      <c r="K47" s="101"/>
      <c r="L47" s="334" t="str">
        <f>mergeValue(A47) &amp;"."&amp; mergeValue(B47)&amp;"."&amp; mergeValue(C47)</f>
        <v>1.1.1</v>
      </c>
      <c r="M47" s="159" t="s">
        <v>644</v>
      </c>
      <c r="N47" s="280"/>
      <c r="O47" s="874"/>
      <c r="P47" s="875"/>
      <c r="Q47" s="875"/>
      <c r="R47" s="875"/>
      <c r="S47" s="875"/>
      <c r="T47" s="875"/>
      <c r="U47" s="875"/>
      <c r="V47" s="876"/>
      <c r="W47" s="281" t="s">
        <v>649</v>
      </c>
      <c r="X47" s="293"/>
      <c r="Y47" s="293"/>
      <c r="Z47" s="293"/>
      <c r="AA47" s="312"/>
      <c r="AB47" s="293"/>
      <c r="AC47" s="293"/>
      <c r="AD47" s="293"/>
      <c r="AE47" s="293"/>
      <c r="AF47" s="293"/>
      <c r="AG47" s="293"/>
      <c r="AH47" s="293"/>
    </row>
    <row r="48" spans="1:70" s="34" customFormat="1" ht="33.75">
      <c r="A48" s="820"/>
      <c r="B48" s="820"/>
      <c r="C48" s="820"/>
      <c r="D48" s="820">
        <v>1</v>
      </c>
      <c r="E48" s="471"/>
      <c r="F48" s="471"/>
      <c r="G48" s="471"/>
      <c r="H48" s="471"/>
      <c r="I48" s="816"/>
      <c r="J48" s="180"/>
      <c r="K48" s="101"/>
      <c r="L48" s="334" t="str">
        <f>mergeValue(A48) &amp;"."&amp; mergeValue(B48)&amp;"."&amp; mergeValue(C48)&amp;"."&amp; mergeValue(D48)</f>
        <v>1.1.1.1</v>
      </c>
      <c r="M48" s="160" t="s">
        <v>405</v>
      </c>
      <c r="N48" s="280"/>
      <c r="O48" s="886"/>
      <c r="P48" s="887"/>
      <c r="Q48" s="887"/>
      <c r="R48" s="887"/>
      <c r="S48" s="887"/>
      <c r="T48" s="887"/>
      <c r="U48" s="887"/>
      <c r="V48" s="888"/>
      <c r="W48" s="281" t="s">
        <v>666</v>
      </c>
      <c r="X48" s="293"/>
      <c r="Y48" s="293"/>
      <c r="Z48" s="293"/>
      <c r="AA48" s="312"/>
      <c r="AB48" s="293"/>
      <c r="AC48" s="293"/>
      <c r="AD48" s="293"/>
      <c r="AE48" s="293"/>
      <c r="AF48" s="293"/>
      <c r="AG48" s="293"/>
      <c r="AH48" s="293"/>
    </row>
    <row r="49" spans="1:36" s="34" customFormat="1" ht="33.75" customHeight="1">
      <c r="A49" s="820"/>
      <c r="B49" s="820"/>
      <c r="C49" s="820"/>
      <c r="D49" s="820"/>
      <c r="E49" s="820">
        <v>1</v>
      </c>
      <c r="F49" s="471"/>
      <c r="G49" s="471"/>
      <c r="H49" s="471"/>
      <c r="I49" s="816"/>
      <c r="J49" s="816"/>
      <c r="K49" s="101"/>
      <c r="L49" s="334" t="str">
        <f>mergeValue(A49) &amp;"."&amp; mergeValue(B49)&amp;"."&amp; mergeValue(C49)&amp;"."&amp; mergeValue(D49)&amp;"."&amp; mergeValue(E49)</f>
        <v>1.1.1.1.1</v>
      </c>
      <c r="M49" s="171" t="s">
        <v>10</v>
      </c>
      <c r="N49" s="281"/>
      <c r="O49" s="817"/>
      <c r="P49" s="818"/>
      <c r="Q49" s="818"/>
      <c r="R49" s="818"/>
      <c r="S49" s="818"/>
      <c r="T49" s="818"/>
      <c r="U49" s="818"/>
      <c r="V49" s="819"/>
      <c r="W49" s="281" t="s">
        <v>484</v>
      </c>
      <c r="X49" s="293"/>
      <c r="Y49" s="312" t="str">
        <f>strCheckUnique(Z49:Z52)</f>
        <v/>
      </c>
      <c r="Z49" s="293"/>
      <c r="AA49" s="312"/>
      <c r="AB49" s="293"/>
      <c r="AC49" s="293"/>
      <c r="AD49" s="293"/>
      <c r="AE49" s="293"/>
      <c r="AF49" s="293"/>
      <c r="AG49" s="293"/>
      <c r="AH49" s="293"/>
    </row>
    <row r="50" spans="1:36" s="34" customFormat="1" ht="66" customHeight="1">
      <c r="A50" s="820"/>
      <c r="B50" s="820"/>
      <c r="C50" s="820"/>
      <c r="D50" s="820"/>
      <c r="E50" s="820"/>
      <c r="F50" s="335">
        <v>1</v>
      </c>
      <c r="G50" s="335"/>
      <c r="H50" s="335"/>
      <c r="I50" s="816"/>
      <c r="J50" s="816"/>
      <c r="K50" s="339"/>
      <c r="L50" s="334" t="str">
        <f>mergeValue(A50) &amp;"."&amp; mergeValue(B50)&amp;"."&amp; mergeValue(C50)&amp;"."&amp; mergeValue(D50)&amp;"."&amp; mergeValue(E50)&amp;"."&amp; mergeValue(F50)</f>
        <v>1.1.1.1.1.1</v>
      </c>
      <c r="M50" s="328"/>
      <c r="N50" s="813"/>
      <c r="O50" s="191"/>
      <c r="P50" s="191"/>
      <c r="Q50" s="191"/>
      <c r="R50" s="814"/>
      <c r="S50" s="812" t="s">
        <v>87</v>
      </c>
      <c r="T50" s="814"/>
      <c r="U50" s="812" t="s">
        <v>88</v>
      </c>
      <c r="V50" s="277"/>
      <c r="W50" s="826" t="s">
        <v>623</v>
      </c>
      <c r="X50" s="293" t="str">
        <f>strCheckDate(O51:V51)</f>
        <v/>
      </c>
      <c r="Y50" s="293"/>
      <c r="Z50" s="312" t="str">
        <f>IF(M50="","",M50 )</f>
        <v/>
      </c>
      <c r="AA50" s="312"/>
      <c r="AB50" s="312"/>
      <c r="AC50" s="312"/>
      <c r="AD50" s="293"/>
      <c r="AE50" s="293"/>
      <c r="AF50" s="293"/>
      <c r="AG50" s="293"/>
      <c r="AH50" s="293"/>
    </row>
    <row r="51" spans="1:36" s="34" customFormat="1" ht="14.25" hidden="1" customHeight="1">
      <c r="A51" s="820"/>
      <c r="B51" s="820"/>
      <c r="C51" s="820"/>
      <c r="D51" s="820"/>
      <c r="E51" s="820"/>
      <c r="F51" s="335"/>
      <c r="G51" s="335"/>
      <c r="H51" s="335"/>
      <c r="I51" s="816"/>
      <c r="J51" s="816"/>
      <c r="K51" s="339"/>
      <c r="L51" s="170"/>
      <c r="M51" s="204"/>
      <c r="N51" s="813"/>
      <c r="O51" s="294"/>
      <c r="P51" s="291"/>
      <c r="Q51" s="292" t="str">
        <f>R50 &amp; "-" &amp; T50</f>
        <v>-</v>
      </c>
      <c r="R51" s="814"/>
      <c r="S51" s="812"/>
      <c r="T51" s="815"/>
      <c r="U51" s="812"/>
      <c r="V51" s="277"/>
      <c r="W51" s="827"/>
      <c r="X51" s="293"/>
      <c r="Y51" s="293"/>
      <c r="Z51" s="293"/>
      <c r="AA51" s="312"/>
      <c r="AB51" s="293"/>
      <c r="AC51" s="293"/>
      <c r="AD51" s="293"/>
      <c r="AE51" s="293"/>
      <c r="AF51" s="293"/>
      <c r="AG51" s="293"/>
      <c r="AH51" s="293"/>
    </row>
    <row r="52" spans="1:36" ht="15" customHeight="1">
      <c r="A52" s="820"/>
      <c r="B52" s="820"/>
      <c r="C52" s="820"/>
      <c r="D52" s="820"/>
      <c r="E52" s="820"/>
      <c r="F52" s="335"/>
      <c r="G52" s="335"/>
      <c r="H52" s="335"/>
      <c r="I52" s="816"/>
      <c r="J52" s="816"/>
      <c r="K52" s="200"/>
      <c r="L52" s="111"/>
      <c r="M52" s="174" t="s">
        <v>406</v>
      </c>
      <c r="N52" s="196"/>
      <c r="O52" s="156"/>
      <c r="P52" s="156"/>
      <c r="Q52" s="156"/>
      <c r="R52" s="257"/>
      <c r="S52" s="197"/>
      <c r="T52" s="197"/>
      <c r="U52" s="197"/>
      <c r="V52" s="185"/>
      <c r="W52" s="828"/>
      <c r="X52" s="302"/>
      <c r="Y52" s="302"/>
      <c r="Z52" s="302"/>
      <c r="AA52" s="312"/>
      <c r="AB52" s="302"/>
      <c r="AC52" s="293"/>
      <c r="AD52" s="293"/>
      <c r="AE52" s="293"/>
      <c r="AF52" s="293"/>
      <c r="AG52" s="293"/>
      <c r="AH52" s="293"/>
      <c r="AI52" s="34"/>
    </row>
    <row r="53" spans="1:36" ht="15" customHeight="1">
      <c r="A53" s="820"/>
      <c r="B53" s="820"/>
      <c r="C53" s="820"/>
      <c r="D53" s="820"/>
      <c r="E53" s="335"/>
      <c r="F53" s="471"/>
      <c r="G53" s="471"/>
      <c r="H53" s="471"/>
      <c r="I53" s="816"/>
      <c r="J53" s="85"/>
      <c r="K53" s="200"/>
      <c r="L53" s="111"/>
      <c r="M53" s="163" t="s">
        <v>13</v>
      </c>
      <c r="N53" s="196"/>
      <c r="O53" s="156"/>
      <c r="P53" s="156"/>
      <c r="Q53" s="156"/>
      <c r="R53" s="257"/>
      <c r="S53" s="197"/>
      <c r="T53" s="197"/>
      <c r="U53" s="196"/>
      <c r="V53" s="197"/>
      <c r="W53" s="185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</row>
    <row r="54" spans="1:36" ht="15" customHeight="1">
      <c r="A54" s="820"/>
      <c r="B54" s="820"/>
      <c r="C54" s="820"/>
      <c r="D54" s="335"/>
      <c r="E54" s="340"/>
      <c r="F54" s="471"/>
      <c r="G54" s="471"/>
      <c r="H54" s="471"/>
      <c r="I54" s="200"/>
      <c r="J54" s="85"/>
      <c r="K54" s="179"/>
      <c r="L54" s="111"/>
      <c r="M54" s="162" t="s">
        <v>407</v>
      </c>
      <c r="N54" s="196"/>
      <c r="O54" s="156"/>
      <c r="P54" s="156"/>
      <c r="Q54" s="156"/>
      <c r="R54" s="257"/>
      <c r="S54" s="197"/>
      <c r="T54" s="197"/>
      <c r="U54" s="196"/>
      <c r="V54" s="197"/>
      <c r="W54" s="185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</row>
    <row r="55" spans="1:36" ht="15" customHeight="1">
      <c r="A55" s="820"/>
      <c r="B55" s="820"/>
      <c r="C55" s="335"/>
      <c r="D55" s="335"/>
      <c r="E55" s="340"/>
      <c r="F55" s="471"/>
      <c r="G55" s="471"/>
      <c r="H55" s="471"/>
      <c r="I55" s="200"/>
      <c r="J55" s="85"/>
      <c r="K55" s="179"/>
      <c r="L55" s="111"/>
      <c r="M55" s="161" t="s">
        <v>675</v>
      </c>
      <c r="N55" s="197"/>
      <c r="O55" s="161"/>
      <c r="P55" s="161"/>
      <c r="Q55" s="161"/>
      <c r="R55" s="257"/>
      <c r="S55" s="197"/>
      <c r="T55" s="197"/>
      <c r="U55" s="196"/>
      <c r="V55" s="197"/>
      <c r="W55" s="185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</row>
    <row r="56" spans="1:36" ht="15" customHeight="1">
      <c r="A56" s="820"/>
      <c r="B56" s="335"/>
      <c r="C56" s="340"/>
      <c r="D56" s="340"/>
      <c r="E56" s="340"/>
      <c r="F56" s="471"/>
      <c r="G56" s="471"/>
      <c r="H56" s="471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57"/>
      <c r="S56" s="197"/>
      <c r="T56" s="197"/>
      <c r="U56" s="196"/>
      <c r="V56" s="197"/>
      <c r="W56" s="185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</row>
    <row r="57" spans="1:36" ht="15" customHeight="1">
      <c r="A57" s="335"/>
      <c r="B57" s="341"/>
      <c r="C57" s="341"/>
      <c r="D57" s="341"/>
      <c r="E57" s="342"/>
      <c r="F57" s="341"/>
      <c r="G57" s="471"/>
      <c r="H57" s="471"/>
      <c r="I57" s="199"/>
      <c r="J57" s="85"/>
      <c r="K57" s="339"/>
      <c r="L57" s="111"/>
      <c r="M57" s="209" t="s">
        <v>311</v>
      </c>
      <c r="N57" s="197"/>
      <c r="O57" s="161"/>
      <c r="P57" s="161"/>
      <c r="Q57" s="161"/>
      <c r="R57" s="257"/>
      <c r="S57" s="197"/>
      <c r="T57" s="197"/>
      <c r="U57" s="196"/>
      <c r="V57" s="197"/>
      <c r="W57" s="185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</row>
    <row r="58" spans="1:36" ht="18.75" hidden="1" customHeight="1"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</row>
    <row r="59" spans="1:36" s="33" customFormat="1" ht="17.100000000000001" hidden="1" customHeight="1">
      <c r="A59" s="33" t="s">
        <v>15</v>
      </c>
      <c r="C59" s="33" t="s">
        <v>53</v>
      </c>
      <c r="V59" s="182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</row>
    <row r="60" spans="1:36" ht="17.100000000000001" hidden="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</row>
    <row r="61" spans="1:36" s="34" customFormat="1" ht="22.5" hidden="1">
      <c r="A61" s="820">
        <v>1</v>
      </c>
      <c r="B61" s="335"/>
      <c r="C61" s="335"/>
      <c r="D61" s="335"/>
      <c r="E61" s="336"/>
      <c r="F61" s="471"/>
      <c r="G61" s="471"/>
      <c r="H61" s="471"/>
      <c r="I61" s="338"/>
      <c r="J61" s="179"/>
      <c r="K61" s="179"/>
      <c r="L61" s="334">
        <f>mergeValue(A61)</f>
        <v>1</v>
      </c>
      <c r="M61" s="570" t="s">
        <v>23</v>
      </c>
      <c r="N61" s="554"/>
      <c r="O61" s="822"/>
      <c r="P61" s="822"/>
      <c r="Q61" s="822"/>
      <c r="R61" s="822"/>
      <c r="S61" s="822"/>
      <c r="T61" s="822"/>
      <c r="U61" s="822"/>
      <c r="V61" s="822"/>
      <c r="W61" s="582" t="s">
        <v>622</v>
      </c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</row>
    <row r="62" spans="1:36" s="34" customFormat="1" ht="22.5" hidden="1">
      <c r="A62" s="820"/>
      <c r="B62" s="820">
        <v>1</v>
      </c>
      <c r="C62" s="335"/>
      <c r="D62" s="335"/>
      <c r="E62" s="471"/>
      <c r="F62" s="471"/>
      <c r="G62" s="471"/>
      <c r="H62" s="471"/>
      <c r="I62" s="199"/>
      <c r="J62" s="180"/>
      <c r="L62" s="334" t="str">
        <f>mergeValue(A62) &amp;"."&amp; mergeValue(B62)</f>
        <v>1.1</v>
      </c>
      <c r="M62" s="158" t="s">
        <v>18</v>
      </c>
      <c r="N62" s="280"/>
      <c r="O62" s="822"/>
      <c r="P62" s="822"/>
      <c r="Q62" s="822"/>
      <c r="R62" s="822"/>
      <c r="S62" s="822"/>
      <c r="T62" s="822"/>
      <c r="U62" s="822"/>
      <c r="V62" s="822"/>
      <c r="W62" s="281" t="s">
        <v>483</v>
      </c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</row>
    <row r="63" spans="1:36" s="34" customFormat="1" ht="45" hidden="1">
      <c r="A63" s="820"/>
      <c r="B63" s="820"/>
      <c r="C63" s="820">
        <v>1</v>
      </c>
      <c r="D63" s="335"/>
      <c r="E63" s="471"/>
      <c r="F63" s="471"/>
      <c r="G63" s="471"/>
      <c r="H63" s="471"/>
      <c r="I63" s="339"/>
      <c r="J63" s="180"/>
      <c r="K63" s="101"/>
      <c r="L63" s="334" t="str">
        <f>mergeValue(A63) &amp;"."&amp; mergeValue(B63)&amp;"."&amp; mergeValue(C63)</f>
        <v>1.1.1</v>
      </c>
      <c r="M63" s="159" t="s">
        <v>644</v>
      </c>
      <c r="N63" s="280"/>
      <c r="O63" s="822"/>
      <c r="P63" s="822"/>
      <c r="Q63" s="822"/>
      <c r="R63" s="822"/>
      <c r="S63" s="822"/>
      <c r="T63" s="822"/>
      <c r="U63" s="822"/>
      <c r="V63" s="822"/>
      <c r="W63" s="281" t="s">
        <v>649</v>
      </c>
      <c r="X63" s="293"/>
      <c r="Y63" s="293"/>
      <c r="Z63" s="293"/>
      <c r="AA63" s="312"/>
      <c r="AB63" s="293"/>
      <c r="AC63" s="293"/>
      <c r="AD63" s="293"/>
      <c r="AE63" s="293"/>
      <c r="AF63" s="293"/>
      <c r="AG63" s="293"/>
      <c r="AH63" s="293"/>
    </row>
    <row r="64" spans="1:36" s="34" customFormat="1" ht="33.75" hidden="1">
      <c r="A64" s="820"/>
      <c r="B64" s="820"/>
      <c r="C64" s="820"/>
      <c r="D64" s="820">
        <v>1</v>
      </c>
      <c r="E64" s="471"/>
      <c r="F64" s="471"/>
      <c r="G64" s="471"/>
      <c r="H64" s="471"/>
      <c r="I64" s="816"/>
      <c r="J64" s="180"/>
      <c r="K64" s="101"/>
      <c r="L64" s="334" t="str">
        <f>mergeValue(A64) &amp;"."&amp; mergeValue(B64)&amp;"."&amp; mergeValue(C64)&amp;"."&amp; mergeValue(D64)</f>
        <v>1.1.1.1</v>
      </c>
      <c r="M64" s="160" t="s">
        <v>405</v>
      </c>
      <c r="N64" s="280"/>
      <c r="O64" s="832"/>
      <c r="P64" s="832"/>
      <c r="Q64" s="832"/>
      <c r="R64" s="832"/>
      <c r="S64" s="832"/>
      <c r="T64" s="832"/>
      <c r="U64" s="832"/>
      <c r="V64" s="832"/>
      <c r="W64" s="281" t="s">
        <v>602</v>
      </c>
      <c r="X64" s="293"/>
      <c r="Y64" s="293"/>
      <c r="Z64" s="293"/>
      <c r="AA64" s="312"/>
      <c r="AB64" s="293"/>
      <c r="AC64" s="293"/>
      <c r="AD64" s="293"/>
      <c r="AE64" s="293"/>
      <c r="AF64" s="293"/>
      <c r="AG64" s="293"/>
      <c r="AH64" s="293"/>
    </row>
    <row r="65" spans="1:36" s="34" customFormat="1" ht="33.75" hidden="1" customHeight="1">
      <c r="A65" s="820"/>
      <c r="B65" s="820"/>
      <c r="C65" s="820"/>
      <c r="D65" s="820"/>
      <c r="E65" s="820">
        <v>1</v>
      </c>
      <c r="F65" s="471"/>
      <c r="G65" s="471"/>
      <c r="H65" s="471"/>
      <c r="I65" s="816"/>
      <c r="J65" s="816"/>
      <c r="K65" s="101"/>
      <c r="L65" s="334" t="str">
        <f>mergeValue(A65) &amp;"."&amp; mergeValue(B65)&amp;"."&amp; mergeValue(C65)&amp;"."&amp; mergeValue(D65)&amp;"."&amp; mergeValue(E65)</f>
        <v>1.1.1.1.1</v>
      </c>
      <c r="M65" s="171" t="s">
        <v>10</v>
      </c>
      <c r="N65" s="281"/>
      <c r="O65" s="831"/>
      <c r="P65" s="831"/>
      <c r="Q65" s="831"/>
      <c r="R65" s="831"/>
      <c r="S65" s="831"/>
      <c r="T65" s="831"/>
      <c r="U65" s="831"/>
      <c r="V65" s="831"/>
      <c r="W65" s="281" t="s">
        <v>484</v>
      </c>
      <c r="X65" s="293"/>
      <c r="Y65" s="312" t="str">
        <f>strCheckUnique(Z65:Z68)</f>
        <v/>
      </c>
      <c r="Z65" s="293"/>
      <c r="AA65" s="312"/>
      <c r="AB65" s="293"/>
      <c r="AC65" s="293"/>
      <c r="AD65" s="293"/>
      <c r="AE65" s="293"/>
      <c r="AF65" s="293"/>
      <c r="AG65" s="293"/>
      <c r="AH65" s="293"/>
    </row>
    <row r="66" spans="1:36" s="34" customFormat="1" ht="66" hidden="1" customHeight="1">
      <c r="A66" s="820"/>
      <c r="B66" s="820"/>
      <c r="C66" s="820"/>
      <c r="D66" s="820"/>
      <c r="E66" s="820"/>
      <c r="F66" s="335">
        <v>1</v>
      </c>
      <c r="G66" s="335"/>
      <c r="H66" s="335"/>
      <c r="I66" s="816"/>
      <c r="J66" s="816"/>
      <c r="K66" s="339"/>
      <c r="L66" s="334" t="str">
        <f>mergeValue(A66) &amp;"."&amp; mergeValue(B66)&amp;"."&amp; mergeValue(C66)&amp;"."&amp; mergeValue(D66)&amp;"."&amp; mergeValue(E66)&amp;"."&amp; mergeValue(F66)</f>
        <v>1.1.1.1.1.1</v>
      </c>
      <c r="M66" s="328"/>
      <c r="N66" s="813"/>
      <c r="O66" s="191"/>
      <c r="P66" s="191"/>
      <c r="Q66" s="191"/>
      <c r="R66" s="814"/>
      <c r="S66" s="812" t="s">
        <v>87</v>
      </c>
      <c r="T66" s="814"/>
      <c r="U66" s="812" t="s">
        <v>88</v>
      </c>
      <c r="V66" s="277"/>
      <c r="W66" s="826" t="s">
        <v>623</v>
      </c>
      <c r="X66" s="293" t="str">
        <f>strCheckDate(O67:V67)</f>
        <v/>
      </c>
      <c r="Y66" s="293"/>
      <c r="Z66" s="312" t="str">
        <f>IF(M66="","",M66 )</f>
        <v/>
      </c>
      <c r="AA66" s="312"/>
      <c r="AB66" s="312"/>
      <c r="AC66" s="312"/>
      <c r="AD66" s="293"/>
      <c r="AE66" s="293"/>
      <c r="AF66" s="293"/>
      <c r="AG66" s="293"/>
      <c r="AH66" s="293"/>
    </row>
    <row r="67" spans="1:36" s="34" customFormat="1" ht="14.25" hidden="1" customHeight="1">
      <c r="A67" s="820"/>
      <c r="B67" s="820"/>
      <c r="C67" s="820"/>
      <c r="D67" s="820"/>
      <c r="E67" s="820"/>
      <c r="F67" s="335"/>
      <c r="G67" s="335"/>
      <c r="H67" s="335"/>
      <c r="I67" s="816"/>
      <c r="J67" s="816"/>
      <c r="K67" s="339"/>
      <c r="L67" s="170"/>
      <c r="M67" s="204"/>
      <c r="N67" s="813"/>
      <c r="O67" s="294"/>
      <c r="P67" s="291"/>
      <c r="Q67" s="292" t="str">
        <f>R66 &amp; "-" &amp; T66</f>
        <v>-</v>
      </c>
      <c r="R67" s="814"/>
      <c r="S67" s="812"/>
      <c r="T67" s="815"/>
      <c r="U67" s="812"/>
      <c r="V67" s="277"/>
      <c r="W67" s="827"/>
      <c r="X67" s="293"/>
      <c r="Y67" s="293"/>
      <c r="Z67" s="293"/>
      <c r="AA67" s="312"/>
      <c r="AB67" s="293"/>
      <c r="AC67" s="293"/>
      <c r="AD67" s="293"/>
      <c r="AE67" s="293"/>
      <c r="AF67" s="293"/>
      <c r="AG67" s="293"/>
      <c r="AH67" s="293"/>
    </row>
    <row r="68" spans="1:36" ht="15" hidden="1" customHeight="1">
      <c r="A68" s="820"/>
      <c r="B68" s="820"/>
      <c r="C68" s="820"/>
      <c r="D68" s="820"/>
      <c r="E68" s="820"/>
      <c r="F68" s="335"/>
      <c r="G68" s="335"/>
      <c r="H68" s="335"/>
      <c r="I68" s="816"/>
      <c r="J68" s="816"/>
      <c r="K68" s="200"/>
      <c r="L68" s="111"/>
      <c r="M68" s="174" t="s">
        <v>406</v>
      </c>
      <c r="N68" s="196"/>
      <c r="O68" s="156"/>
      <c r="P68" s="156"/>
      <c r="Q68" s="156"/>
      <c r="R68" s="257"/>
      <c r="S68" s="197"/>
      <c r="T68" s="197"/>
      <c r="U68" s="197"/>
      <c r="V68" s="185"/>
      <c r="W68" s="828"/>
      <c r="X68" s="302"/>
      <c r="Y68" s="302"/>
      <c r="Z68" s="302"/>
      <c r="AA68" s="312"/>
      <c r="AB68" s="302"/>
      <c r="AC68" s="293"/>
      <c r="AD68" s="293"/>
      <c r="AE68" s="293"/>
      <c r="AF68" s="293"/>
      <c r="AG68" s="293"/>
      <c r="AH68" s="293"/>
      <c r="AI68" s="34"/>
    </row>
    <row r="69" spans="1:36" ht="14.25" hidden="1">
      <c r="A69" s="820"/>
      <c r="B69" s="820"/>
      <c r="C69" s="820"/>
      <c r="D69" s="820"/>
      <c r="E69" s="335"/>
      <c r="F69" s="471"/>
      <c r="G69" s="471"/>
      <c r="H69" s="471"/>
      <c r="I69" s="816"/>
      <c r="J69" s="85"/>
      <c r="K69" s="200"/>
      <c r="L69" s="111"/>
      <c r="M69" s="163" t="s">
        <v>13</v>
      </c>
      <c r="N69" s="196"/>
      <c r="O69" s="156"/>
      <c r="P69" s="156"/>
      <c r="Q69" s="156"/>
      <c r="R69" s="257"/>
      <c r="S69" s="197"/>
      <c r="T69" s="197"/>
      <c r="U69" s="196"/>
      <c r="V69" s="197"/>
      <c r="W69" s="185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</row>
    <row r="70" spans="1:36" ht="14.25" hidden="1">
      <c r="A70" s="820"/>
      <c r="B70" s="820"/>
      <c r="C70" s="820"/>
      <c r="D70" s="335"/>
      <c r="E70" s="340"/>
      <c r="F70" s="471"/>
      <c r="G70" s="471"/>
      <c r="H70" s="471"/>
      <c r="I70" s="200"/>
      <c r="J70" s="85"/>
      <c r="K70" s="179"/>
      <c r="L70" s="111"/>
      <c r="M70" s="162" t="s">
        <v>407</v>
      </c>
      <c r="N70" s="196"/>
      <c r="O70" s="156"/>
      <c r="P70" s="156"/>
      <c r="Q70" s="156"/>
      <c r="R70" s="257"/>
      <c r="S70" s="197"/>
      <c r="T70" s="197"/>
      <c r="U70" s="196"/>
      <c r="V70" s="197"/>
      <c r="W70" s="185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</row>
    <row r="71" spans="1:36" ht="14.25" hidden="1">
      <c r="A71" s="820"/>
      <c r="B71" s="820"/>
      <c r="C71" s="335"/>
      <c r="D71" s="335"/>
      <c r="E71" s="340"/>
      <c r="F71" s="471"/>
      <c r="G71" s="471"/>
      <c r="H71" s="471"/>
      <c r="I71" s="200"/>
      <c r="J71" s="85"/>
      <c r="K71" s="179"/>
      <c r="L71" s="111"/>
      <c r="M71" s="161" t="s">
        <v>675</v>
      </c>
      <c r="N71" s="197"/>
      <c r="O71" s="161"/>
      <c r="P71" s="161"/>
      <c r="Q71" s="161"/>
      <c r="R71" s="257"/>
      <c r="S71" s="197"/>
      <c r="T71" s="197"/>
      <c r="U71" s="196"/>
      <c r="V71" s="197"/>
      <c r="W71" s="185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</row>
    <row r="72" spans="1:36" ht="14.25" hidden="1">
      <c r="A72" s="820"/>
      <c r="B72" s="335"/>
      <c r="C72" s="340"/>
      <c r="D72" s="340"/>
      <c r="E72" s="340"/>
      <c r="F72" s="471"/>
      <c r="G72" s="471"/>
      <c r="H72" s="471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57"/>
      <c r="S72" s="197"/>
      <c r="T72" s="197"/>
      <c r="U72" s="196"/>
      <c r="V72" s="197"/>
      <c r="W72" s="185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</row>
    <row r="73" spans="1:36" ht="14.25" hidden="1">
      <c r="A73" s="335"/>
      <c r="B73" s="341"/>
      <c r="C73" s="341"/>
      <c r="D73" s="341"/>
      <c r="E73" s="342"/>
      <c r="F73" s="341"/>
      <c r="G73" s="471"/>
      <c r="H73" s="471"/>
      <c r="I73" s="199"/>
      <c r="J73" s="85"/>
      <c r="K73" s="339"/>
      <c r="L73" s="111"/>
      <c r="M73" s="209" t="s">
        <v>311</v>
      </c>
      <c r="N73" s="197"/>
      <c r="O73" s="161"/>
      <c r="P73" s="161"/>
      <c r="Q73" s="161"/>
      <c r="R73" s="257"/>
      <c r="S73" s="197"/>
      <c r="T73" s="197"/>
      <c r="U73" s="196"/>
      <c r="V73" s="197"/>
      <c r="W73" s="185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</row>
    <row r="74" spans="1:36" ht="18.75" hidden="1" customHeight="1"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</row>
    <row r="75" spans="1:36" s="33" customFormat="1" ht="17.100000000000001" hidden="1" customHeight="1">
      <c r="A75" s="33" t="s">
        <v>15</v>
      </c>
      <c r="C75" s="33" t="s">
        <v>54</v>
      </c>
      <c r="V75" s="182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</row>
    <row r="76" spans="1:36" ht="17.100000000000001" hidden="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2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</row>
    <row r="77" spans="1:36" s="34" customFormat="1" ht="22.5" hidden="1">
      <c r="A77" s="820">
        <v>1</v>
      </c>
      <c r="B77" s="335"/>
      <c r="C77" s="335"/>
      <c r="D77" s="335"/>
      <c r="E77" s="336"/>
      <c r="F77" s="471"/>
      <c r="G77" s="471"/>
      <c r="H77" s="471"/>
      <c r="I77" s="338"/>
      <c r="J77" s="179"/>
      <c r="K77" s="179"/>
      <c r="L77" s="334">
        <f>mergeValue(A77)</f>
        <v>1</v>
      </c>
      <c r="M77" s="570" t="s">
        <v>23</v>
      </c>
      <c r="N77" s="554"/>
      <c r="O77" s="874"/>
      <c r="P77" s="875"/>
      <c r="Q77" s="875"/>
      <c r="R77" s="875"/>
      <c r="S77" s="875"/>
      <c r="T77" s="875"/>
      <c r="U77" s="875"/>
      <c r="V77" s="876"/>
      <c r="W77" s="582" t="s">
        <v>622</v>
      </c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</row>
    <row r="78" spans="1:36" s="34" customFormat="1" ht="22.5" hidden="1">
      <c r="A78" s="820"/>
      <c r="B78" s="820">
        <v>1</v>
      </c>
      <c r="C78" s="335"/>
      <c r="D78" s="335"/>
      <c r="E78" s="471"/>
      <c r="F78" s="471"/>
      <c r="G78" s="471"/>
      <c r="H78" s="471"/>
      <c r="I78" s="199"/>
      <c r="J78" s="180"/>
      <c r="L78" s="334" t="str">
        <f>mergeValue(A78) &amp;"."&amp; mergeValue(B78)</f>
        <v>1.1</v>
      </c>
      <c r="M78" s="158" t="s">
        <v>18</v>
      </c>
      <c r="N78" s="280"/>
      <c r="O78" s="874"/>
      <c r="P78" s="875"/>
      <c r="Q78" s="875"/>
      <c r="R78" s="875"/>
      <c r="S78" s="875"/>
      <c r="T78" s="875"/>
      <c r="U78" s="875"/>
      <c r="V78" s="876"/>
      <c r="W78" s="281" t="s">
        <v>483</v>
      </c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</row>
    <row r="79" spans="1:36" s="34" customFormat="1" ht="45" hidden="1">
      <c r="A79" s="820"/>
      <c r="B79" s="820"/>
      <c r="C79" s="820">
        <v>1</v>
      </c>
      <c r="D79" s="335"/>
      <c r="E79" s="471"/>
      <c r="F79" s="471"/>
      <c r="G79" s="471"/>
      <c r="H79" s="471"/>
      <c r="I79" s="339"/>
      <c r="J79" s="180"/>
      <c r="K79" s="101"/>
      <c r="L79" s="334" t="str">
        <f>mergeValue(A79) &amp;"."&amp; mergeValue(B79)&amp;"."&amp; mergeValue(C79)</f>
        <v>1.1.1</v>
      </c>
      <c r="M79" s="159" t="s">
        <v>644</v>
      </c>
      <c r="N79" s="280"/>
      <c r="O79" s="874"/>
      <c r="P79" s="875"/>
      <c r="Q79" s="875"/>
      <c r="R79" s="875"/>
      <c r="S79" s="875"/>
      <c r="T79" s="875"/>
      <c r="U79" s="875"/>
      <c r="V79" s="876"/>
      <c r="W79" s="281" t="s">
        <v>649</v>
      </c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</row>
    <row r="80" spans="1:36" s="34" customFormat="1" ht="33.75" hidden="1">
      <c r="A80" s="820"/>
      <c r="B80" s="820"/>
      <c r="C80" s="820"/>
      <c r="D80" s="820">
        <v>1</v>
      </c>
      <c r="E80" s="471"/>
      <c r="F80" s="471"/>
      <c r="G80" s="471"/>
      <c r="H80" s="471"/>
      <c r="I80" s="816"/>
      <c r="J80" s="180"/>
      <c r="K80" s="101"/>
      <c r="L80" s="334" t="str">
        <f>mergeValue(A80) &amp;"."&amp; mergeValue(B80)&amp;"."&amp; mergeValue(C80)&amp;"."&amp; mergeValue(D80)</f>
        <v>1.1.1.1</v>
      </c>
      <c r="M80" s="160" t="s">
        <v>405</v>
      </c>
      <c r="N80" s="280"/>
      <c r="O80" s="886"/>
      <c r="P80" s="887"/>
      <c r="Q80" s="887"/>
      <c r="R80" s="887"/>
      <c r="S80" s="887"/>
      <c r="T80" s="887"/>
      <c r="U80" s="887"/>
      <c r="V80" s="888"/>
      <c r="W80" s="281" t="s">
        <v>602</v>
      </c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</row>
    <row r="81" spans="1:40" s="34" customFormat="1" ht="33.75" hidden="1" customHeight="1">
      <c r="A81" s="820"/>
      <c r="B81" s="820"/>
      <c r="C81" s="820"/>
      <c r="D81" s="820"/>
      <c r="E81" s="820">
        <v>1</v>
      </c>
      <c r="F81" s="471"/>
      <c r="G81" s="471"/>
      <c r="H81" s="471"/>
      <c r="I81" s="816"/>
      <c r="J81" s="816"/>
      <c r="K81" s="101"/>
      <c r="L81" s="334" t="str">
        <f>mergeValue(A81) &amp;"."&amp; mergeValue(B81)&amp;"."&amp; mergeValue(C81)&amp;"."&amp; mergeValue(D81)&amp;"."&amp; mergeValue(E81)</f>
        <v>1.1.1.1.1</v>
      </c>
      <c r="M81" s="171" t="s">
        <v>10</v>
      </c>
      <c r="N81" s="281"/>
      <c r="O81" s="817"/>
      <c r="P81" s="818"/>
      <c r="Q81" s="818"/>
      <c r="R81" s="818"/>
      <c r="S81" s="818"/>
      <c r="T81" s="818"/>
      <c r="U81" s="818"/>
      <c r="V81" s="819"/>
      <c r="W81" s="281" t="s">
        <v>484</v>
      </c>
      <c r="X81" s="293"/>
      <c r="Y81" s="312" t="str">
        <f>strCheckUnique(Z81:Z84)</f>
        <v/>
      </c>
      <c r="Z81" s="293"/>
      <c r="AA81" s="312"/>
      <c r="AB81" s="293"/>
      <c r="AC81" s="293"/>
      <c r="AD81" s="293"/>
      <c r="AE81" s="293"/>
      <c r="AF81" s="293"/>
      <c r="AG81" s="293"/>
      <c r="AH81" s="293"/>
      <c r="AI81" s="293"/>
    </row>
    <row r="82" spans="1:40" s="34" customFormat="1" ht="66" hidden="1" customHeight="1">
      <c r="A82" s="820"/>
      <c r="B82" s="820"/>
      <c r="C82" s="820"/>
      <c r="D82" s="820"/>
      <c r="E82" s="820"/>
      <c r="F82" s="335">
        <v>1</v>
      </c>
      <c r="G82" s="335"/>
      <c r="H82" s="335"/>
      <c r="I82" s="816"/>
      <c r="J82" s="816"/>
      <c r="K82" s="339"/>
      <c r="L82" s="334" t="str">
        <f>mergeValue(A82) &amp;"."&amp; mergeValue(B82)&amp;"."&amp; mergeValue(C82)&amp;"."&amp; mergeValue(D82)&amp;"."&amp; mergeValue(E82)&amp;"."&amp; mergeValue(F82)</f>
        <v>1.1.1.1.1.1</v>
      </c>
      <c r="M82" s="328"/>
      <c r="N82" s="294"/>
      <c r="O82" s="191"/>
      <c r="P82" s="191"/>
      <c r="Q82" s="191"/>
      <c r="R82" s="814"/>
      <c r="S82" s="812" t="s">
        <v>87</v>
      </c>
      <c r="T82" s="814"/>
      <c r="U82" s="812" t="s">
        <v>88</v>
      </c>
      <c r="V82" s="277"/>
      <c r="W82" s="826" t="s">
        <v>623</v>
      </c>
      <c r="X82" s="293" t="str">
        <f>strCheckDate(O83:V83)</f>
        <v/>
      </c>
      <c r="Y82" s="312"/>
      <c r="Z82" s="312" t="str">
        <f>IF(M82="","",M82 )</f>
        <v/>
      </c>
      <c r="AA82" s="312"/>
      <c r="AB82" s="312"/>
      <c r="AC82" s="312"/>
      <c r="AD82" s="293"/>
      <c r="AE82" s="293"/>
      <c r="AF82" s="293"/>
      <c r="AG82" s="293"/>
      <c r="AH82" s="293"/>
      <c r="AI82" s="293"/>
    </row>
    <row r="83" spans="1:40" s="34" customFormat="1" ht="14.25" hidden="1" customHeight="1">
      <c r="A83" s="820"/>
      <c r="B83" s="820"/>
      <c r="C83" s="820"/>
      <c r="D83" s="820"/>
      <c r="E83" s="820"/>
      <c r="F83" s="335"/>
      <c r="G83" s="335"/>
      <c r="H83" s="335"/>
      <c r="I83" s="816"/>
      <c r="J83" s="816"/>
      <c r="K83" s="339"/>
      <c r="L83" s="170"/>
      <c r="M83" s="204"/>
      <c r="N83" s="294"/>
      <c r="O83" s="294"/>
      <c r="P83" s="291"/>
      <c r="Q83" s="292" t="str">
        <f>R82 &amp; "-" &amp; T82</f>
        <v>-</v>
      </c>
      <c r="R83" s="814"/>
      <c r="S83" s="812"/>
      <c r="T83" s="815"/>
      <c r="U83" s="812"/>
      <c r="V83" s="277"/>
      <c r="W83" s="827"/>
      <c r="X83" s="293"/>
      <c r="Y83" s="312"/>
      <c r="Z83" s="312"/>
      <c r="AA83" s="312"/>
      <c r="AB83" s="312"/>
      <c r="AC83" s="312"/>
      <c r="AD83" s="293"/>
      <c r="AE83" s="293"/>
      <c r="AF83" s="293"/>
      <c r="AG83" s="293"/>
      <c r="AH83" s="293"/>
      <c r="AI83" s="293"/>
    </row>
    <row r="84" spans="1:40" ht="15" hidden="1" customHeight="1">
      <c r="A84" s="820"/>
      <c r="B84" s="820"/>
      <c r="C84" s="820"/>
      <c r="D84" s="820"/>
      <c r="E84" s="820"/>
      <c r="F84" s="335"/>
      <c r="G84" s="335"/>
      <c r="H84" s="335"/>
      <c r="I84" s="816"/>
      <c r="J84" s="816"/>
      <c r="K84" s="200"/>
      <c r="L84" s="111"/>
      <c r="M84" s="174" t="s">
        <v>406</v>
      </c>
      <c r="N84" s="163"/>
      <c r="O84" s="156"/>
      <c r="P84" s="156"/>
      <c r="Q84" s="156"/>
      <c r="R84" s="257"/>
      <c r="S84" s="197"/>
      <c r="T84" s="197"/>
      <c r="U84" s="197"/>
      <c r="V84" s="185"/>
      <c r="W84" s="828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</row>
    <row r="85" spans="1:40" ht="14.25" hidden="1">
      <c r="A85" s="820"/>
      <c r="B85" s="820"/>
      <c r="C85" s="820"/>
      <c r="D85" s="820"/>
      <c r="E85" s="335"/>
      <c r="F85" s="471"/>
      <c r="G85" s="471"/>
      <c r="H85" s="471"/>
      <c r="I85" s="816"/>
      <c r="J85" s="85"/>
      <c r="K85" s="200"/>
      <c r="L85" s="111"/>
      <c r="M85" s="163" t="s">
        <v>13</v>
      </c>
      <c r="N85" s="162"/>
      <c r="O85" s="156"/>
      <c r="P85" s="156"/>
      <c r="Q85" s="156"/>
      <c r="R85" s="257"/>
      <c r="S85" s="197"/>
      <c r="T85" s="197"/>
      <c r="U85" s="196"/>
      <c r="V85" s="197"/>
      <c r="W85" s="185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  <c r="AH85" s="302"/>
      <c r="AI85" s="302"/>
    </row>
    <row r="86" spans="1:40" ht="14.25" hidden="1">
      <c r="A86" s="820"/>
      <c r="B86" s="820"/>
      <c r="C86" s="820"/>
      <c r="D86" s="335"/>
      <c r="E86" s="340"/>
      <c r="F86" s="471"/>
      <c r="G86" s="471"/>
      <c r="H86" s="471"/>
      <c r="I86" s="200"/>
      <c r="J86" s="85"/>
      <c r="K86" s="179"/>
      <c r="L86" s="111"/>
      <c r="M86" s="162" t="s">
        <v>407</v>
      </c>
      <c r="N86" s="161"/>
      <c r="O86" s="156"/>
      <c r="P86" s="156"/>
      <c r="Q86" s="156"/>
      <c r="R86" s="257"/>
      <c r="S86" s="197"/>
      <c r="T86" s="197"/>
      <c r="U86" s="196"/>
      <c r="V86" s="197"/>
      <c r="W86" s="185"/>
      <c r="X86" s="302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</row>
    <row r="87" spans="1:40" ht="14.25" hidden="1">
      <c r="A87" s="820"/>
      <c r="B87" s="820"/>
      <c r="C87" s="335"/>
      <c r="D87" s="335"/>
      <c r="E87" s="340"/>
      <c r="F87" s="471"/>
      <c r="G87" s="471"/>
      <c r="H87" s="471"/>
      <c r="I87" s="200"/>
      <c r="J87" s="85"/>
      <c r="K87" s="179"/>
      <c r="L87" s="111"/>
      <c r="M87" s="161" t="s">
        <v>675</v>
      </c>
      <c r="N87" s="161"/>
      <c r="O87" s="161"/>
      <c r="P87" s="161"/>
      <c r="Q87" s="161"/>
      <c r="R87" s="257"/>
      <c r="S87" s="197"/>
      <c r="T87" s="197"/>
      <c r="U87" s="196"/>
      <c r="V87" s="197"/>
      <c r="W87" s="185"/>
      <c r="X87" s="302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</row>
    <row r="88" spans="1:40" ht="14.25" hidden="1">
      <c r="A88" s="820"/>
      <c r="B88" s="335"/>
      <c r="C88" s="340"/>
      <c r="D88" s="340"/>
      <c r="E88" s="340"/>
      <c r="F88" s="471"/>
      <c r="G88" s="471"/>
      <c r="H88" s="471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57"/>
      <c r="S88" s="197"/>
      <c r="T88" s="197"/>
      <c r="U88" s="196"/>
      <c r="V88" s="197"/>
      <c r="W88" s="185"/>
      <c r="X88" s="302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</row>
    <row r="89" spans="1:40" ht="14.25" hidden="1">
      <c r="A89" s="335"/>
      <c r="B89" s="341"/>
      <c r="C89" s="341"/>
      <c r="D89" s="341"/>
      <c r="E89" s="342"/>
      <c r="F89" s="341"/>
      <c r="G89" s="471"/>
      <c r="H89" s="471"/>
      <c r="I89" s="199"/>
      <c r="J89" s="85"/>
      <c r="K89" s="339"/>
      <c r="L89" s="111"/>
      <c r="M89" s="209" t="s">
        <v>311</v>
      </c>
      <c r="N89" s="161"/>
      <c r="O89" s="161"/>
      <c r="P89" s="161"/>
      <c r="Q89" s="161"/>
      <c r="R89" s="257"/>
      <c r="S89" s="197"/>
      <c r="T89" s="197"/>
      <c r="U89" s="196"/>
      <c r="V89" s="197"/>
      <c r="W89" s="185"/>
      <c r="X89" s="302"/>
      <c r="Y89" s="302"/>
      <c r="Z89" s="302"/>
      <c r="AA89" s="302"/>
      <c r="AB89" s="302"/>
      <c r="AC89" s="302"/>
      <c r="AD89" s="302"/>
      <c r="AE89" s="302"/>
      <c r="AF89" s="302"/>
      <c r="AG89" s="302"/>
      <c r="AH89" s="302"/>
      <c r="AI89" s="302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74"/>
      <c r="P92" s="875"/>
      <c r="Q92" s="875"/>
      <c r="R92" s="875"/>
      <c r="S92" s="875"/>
      <c r="T92" s="875"/>
      <c r="U92" s="875"/>
      <c r="V92" s="875"/>
      <c r="W92" s="875"/>
      <c r="X92" s="875"/>
      <c r="Y92" s="875"/>
      <c r="Z92" s="875"/>
      <c r="AA92" s="876"/>
      <c r="AB92" s="187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68"/>
      <c r="O93" s="874"/>
      <c r="P93" s="875"/>
      <c r="Q93" s="875"/>
      <c r="R93" s="875"/>
      <c r="S93" s="875"/>
      <c r="T93" s="875"/>
      <c r="U93" s="875"/>
      <c r="V93" s="875"/>
      <c r="W93" s="875"/>
      <c r="X93" s="875"/>
      <c r="Y93" s="875"/>
      <c r="Z93" s="875"/>
      <c r="AA93" s="876"/>
      <c r="AB93" s="187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69"/>
      <c r="O94" s="874"/>
      <c r="P94" s="875"/>
      <c r="Q94" s="875"/>
      <c r="R94" s="875"/>
      <c r="S94" s="875"/>
      <c r="T94" s="875"/>
      <c r="U94" s="875"/>
      <c r="V94" s="875"/>
      <c r="W94" s="875"/>
      <c r="X94" s="875"/>
      <c r="Y94" s="875"/>
      <c r="Z94" s="875"/>
      <c r="AA94" s="876"/>
      <c r="AB94" s="187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0"/>
      <c r="O95" s="874"/>
      <c r="P95" s="875"/>
      <c r="Q95" s="875"/>
      <c r="R95" s="875"/>
      <c r="S95" s="875"/>
      <c r="T95" s="875"/>
      <c r="U95" s="875"/>
      <c r="V95" s="875"/>
      <c r="W95" s="875"/>
      <c r="X95" s="875"/>
      <c r="Y95" s="875"/>
      <c r="Z95" s="875"/>
      <c r="AA95" s="876"/>
      <c r="AB95" s="187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</row>
    <row r="96" spans="1:40" s="34" customFormat="1" ht="0.2" hidden="1" customHeight="1">
      <c r="G96" s="200"/>
      <c r="H96" s="199"/>
      <c r="I96" s="300"/>
      <c r="J96" s="180"/>
      <c r="L96" s="169"/>
      <c r="M96" s="171"/>
      <c r="N96" s="190"/>
      <c r="O96" s="279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5"/>
      <c r="AB96" s="189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</row>
    <row r="97" spans="7:40" s="34" customFormat="1" ht="15" hidden="1" customHeight="1">
      <c r="G97" s="201"/>
      <c r="H97" s="199"/>
      <c r="I97" s="918"/>
      <c r="J97" s="299"/>
      <c r="K97" s="202"/>
      <c r="L97" s="169" t="s">
        <v>22</v>
      </c>
      <c r="M97" s="172" t="s">
        <v>10</v>
      </c>
      <c r="N97" s="267"/>
      <c r="O97" s="877"/>
      <c r="P97" s="878"/>
      <c r="Q97" s="878"/>
      <c r="R97" s="878"/>
      <c r="S97" s="878"/>
      <c r="T97" s="878"/>
      <c r="U97" s="878"/>
      <c r="V97" s="878"/>
      <c r="W97" s="878"/>
      <c r="X97" s="878"/>
      <c r="Y97" s="878"/>
      <c r="Z97" s="878"/>
      <c r="AA97" s="879"/>
      <c r="AB97" s="187"/>
      <c r="AC97" s="293"/>
      <c r="AD97" s="312" t="str">
        <f>strCheckUnique(AE97:AE103)</f>
        <v/>
      </c>
      <c r="AE97" s="293"/>
      <c r="AF97" s="312"/>
      <c r="AG97" s="293"/>
      <c r="AH97" s="293"/>
      <c r="AI97" s="293"/>
      <c r="AJ97" s="293"/>
      <c r="AK97" s="293"/>
      <c r="AL97" s="293"/>
      <c r="AM97" s="293"/>
      <c r="AN97" s="293"/>
    </row>
    <row r="98" spans="7:40" s="34" customFormat="1" ht="15" hidden="1" customHeight="1">
      <c r="G98" s="201"/>
      <c r="H98" s="199">
        <v>1</v>
      </c>
      <c r="I98" s="918"/>
      <c r="J98" s="846"/>
      <c r="K98" s="202"/>
      <c r="L98" s="170"/>
      <c r="M98" s="173"/>
      <c r="N98" s="204"/>
      <c r="O98" s="191"/>
      <c r="P98" s="262"/>
      <c r="Q98" s="262"/>
      <c r="R98" s="262"/>
      <c r="S98" s="262"/>
      <c r="T98" s="262"/>
      <c r="U98" s="262"/>
      <c r="V98" s="292" t="str">
        <f>W98 &amp; "-" &amp; Y98</f>
        <v>-</v>
      </c>
      <c r="W98" s="897"/>
      <c r="X98" s="812" t="s">
        <v>87</v>
      </c>
      <c r="Y98" s="897"/>
      <c r="Z98" s="884" t="s">
        <v>88</v>
      </c>
      <c r="AA98" s="125"/>
      <c r="AB98" s="187"/>
      <c r="AC98" s="293" t="str">
        <f>strCheckDate(O98:AA98)</f>
        <v/>
      </c>
      <c r="AD98" s="312"/>
      <c r="AE98" s="312" t="str">
        <f>IF(M98="","",M98 )</f>
        <v/>
      </c>
      <c r="AF98" s="312"/>
      <c r="AG98" s="312"/>
      <c r="AH98" s="312"/>
      <c r="AI98" s="293"/>
      <c r="AJ98" s="293"/>
      <c r="AK98" s="293"/>
      <c r="AL98" s="293"/>
      <c r="AM98" s="293"/>
      <c r="AN98" s="293"/>
    </row>
    <row r="99" spans="7:40" s="34" customFormat="1" ht="0.2" hidden="1" customHeight="1">
      <c r="G99" s="201"/>
      <c r="H99" s="199"/>
      <c r="I99" s="918"/>
      <c r="J99" s="846"/>
      <c r="K99" s="202"/>
      <c r="L99" s="170"/>
      <c r="M99" s="204"/>
      <c r="N99" s="204"/>
      <c r="O99" s="191"/>
      <c r="P99" s="262"/>
      <c r="Q99" s="262"/>
      <c r="R99" s="262"/>
      <c r="S99" s="262"/>
      <c r="T99" s="262"/>
      <c r="U99" s="292"/>
      <c r="V99" s="292"/>
      <c r="W99" s="898"/>
      <c r="X99" s="812"/>
      <c r="Y99" s="898"/>
      <c r="Z99" s="885"/>
      <c r="AA99" s="125"/>
      <c r="AB99" s="297"/>
      <c r="AC99" s="293"/>
      <c r="AD99" s="293"/>
      <c r="AE99" s="293"/>
      <c r="AF99" s="312">
        <f ca="1">OFFSET(AF99,-1,0)</f>
        <v>0</v>
      </c>
      <c r="AG99" s="293"/>
      <c r="AH99" s="293"/>
      <c r="AI99" s="293"/>
      <c r="AJ99" s="293"/>
      <c r="AK99" s="293"/>
      <c r="AL99" s="293"/>
      <c r="AM99" s="293"/>
      <c r="AN99" s="293"/>
    </row>
    <row r="100" spans="7:40" s="34" customFormat="1" ht="15" hidden="1" customHeight="1">
      <c r="G100" s="201"/>
      <c r="H100" s="199"/>
      <c r="I100" s="918"/>
      <c r="J100" s="846"/>
      <c r="K100" s="202"/>
      <c r="L100" s="193"/>
      <c r="M100" s="194"/>
      <c r="N100" s="263"/>
      <c r="O100" s="191"/>
      <c r="P100" s="262"/>
      <c r="Q100" s="262"/>
      <c r="R100" s="262"/>
      <c r="S100" s="262"/>
      <c r="T100" s="262"/>
      <c r="U100" s="262"/>
      <c r="V100" s="292" t="str">
        <f>W100 &amp; "-" &amp; Y100</f>
        <v>-</v>
      </c>
      <c r="W100" s="897"/>
      <c r="X100" s="812" t="s">
        <v>87</v>
      </c>
      <c r="Y100" s="897"/>
      <c r="Z100" s="884" t="s">
        <v>88</v>
      </c>
      <c r="AA100" s="282"/>
      <c r="AB100" s="185"/>
      <c r="AC100" s="293" t="str">
        <f>strCheckDate(O100:AA100)</f>
        <v/>
      </c>
      <c r="AD100" s="293"/>
      <c r="AE100" s="293"/>
      <c r="AF100" s="312"/>
      <c r="AG100" s="293"/>
      <c r="AH100" s="293"/>
      <c r="AI100" s="293"/>
      <c r="AJ100" s="293"/>
      <c r="AK100" s="293"/>
      <c r="AL100" s="293"/>
      <c r="AM100" s="293"/>
      <c r="AN100" s="293"/>
    </row>
    <row r="101" spans="7:40" s="34" customFormat="1" ht="0.2" hidden="1" customHeight="1">
      <c r="G101" s="201"/>
      <c r="H101" s="199"/>
      <c r="I101" s="918"/>
      <c r="J101" s="846"/>
      <c r="K101" s="202"/>
      <c r="L101" s="195"/>
      <c r="M101" s="296"/>
      <c r="N101" s="266"/>
      <c r="O101" s="191"/>
      <c r="P101" s="262"/>
      <c r="Q101" s="262"/>
      <c r="R101" s="262"/>
      <c r="S101" s="262"/>
      <c r="T101" s="262"/>
      <c r="U101" s="292"/>
      <c r="V101" s="292"/>
      <c r="W101" s="898"/>
      <c r="X101" s="812"/>
      <c r="Y101" s="898"/>
      <c r="Z101" s="885"/>
      <c r="AA101" s="282"/>
      <c r="AB101" s="186"/>
      <c r="AC101" s="293"/>
      <c r="AD101" s="293"/>
      <c r="AE101" s="293"/>
      <c r="AF101" s="312">
        <f ca="1">OFFSET(AF101,-1,0)</f>
        <v>0</v>
      </c>
      <c r="AG101" s="293"/>
      <c r="AH101" s="293"/>
      <c r="AI101" s="293"/>
      <c r="AJ101" s="293"/>
      <c r="AK101" s="293"/>
      <c r="AL101" s="293"/>
      <c r="AM101" s="293"/>
      <c r="AN101" s="293"/>
    </row>
    <row r="102" spans="7:40" s="34" customFormat="1" ht="15" hidden="1" customHeight="1">
      <c r="G102" s="201"/>
      <c r="H102" s="199"/>
      <c r="I102" s="918"/>
      <c r="J102" s="846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</row>
    <row r="103" spans="7:40" ht="15" hidden="1" customHeight="1">
      <c r="G103" s="201"/>
      <c r="H103" s="200"/>
      <c r="I103" s="918"/>
      <c r="J103" s="299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4"/>
      <c r="AA103" s="274"/>
      <c r="AB103" s="186"/>
      <c r="AC103" s="302"/>
      <c r="AD103" s="302"/>
      <c r="AE103" s="302"/>
      <c r="AF103" s="302"/>
      <c r="AG103" s="302"/>
      <c r="AH103" s="302"/>
      <c r="AI103" s="302"/>
      <c r="AJ103" s="302"/>
      <c r="AK103" s="302"/>
      <c r="AL103" s="302"/>
      <c r="AM103" s="302"/>
      <c r="AN103" s="302"/>
    </row>
    <row r="104" spans="7:40" ht="15" hidden="1" customHeight="1">
      <c r="G104" s="200"/>
      <c r="H104" s="200"/>
      <c r="I104" s="300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5"/>
      <c r="AA104" s="275"/>
      <c r="AB104" s="186"/>
      <c r="AC104" s="302"/>
      <c r="AD104" s="302"/>
      <c r="AE104" s="302"/>
      <c r="AF104" s="302"/>
      <c r="AG104" s="302"/>
      <c r="AH104" s="302"/>
      <c r="AI104" s="302"/>
      <c r="AJ104" s="302"/>
      <c r="AK104" s="302"/>
      <c r="AL104" s="302"/>
      <c r="AM104" s="302"/>
      <c r="AN104" s="302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1"/>
      <c r="AA105" s="271"/>
      <c r="AB105" s="186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2"/>
      <c r="AA106" s="272"/>
      <c r="AB106" s="186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3"/>
      <c r="AA107" s="273"/>
      <c r="AB107" s="186"/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6"/>
      <c r="AA108" s="276"/>
      <c r="AB108" s="186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3"/>
      <c r="O109" s="191"/>
      <c r="P109" s="262"/>
      <c r="Q109" s="262"/>
      <c r="R109" s="262"/>
      <c r="S109" s="262"/>
      <c r="T109" s="262"/>
      <c r="U109" s="262"/>
      <c r="V109" s="262"/>
      <c r="W109" s="80"/>
      <c r="X109" s="301" t="s">
        <v>87</v>
      </c>
      <c r="Y109" s="80"/>
      <c r="Z109" s="124" t="s">
        <v>88</v>
      </c>
      <c r="AA109" s="125"/>
      <c r="AB109" s="284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74"/>
      <c r="P114" s="875"/>
      <c r="Q114" s="875"/>
      <c r="R114" s="875"/>
      <c r="S114" s="875"/>
      <c r="T114" s="875"/>
      <c r="U114" s="875"/>
      <c r="V114" s="876"/>
      <c r="W114" s="187"/>
      <c r="X114" s="302"/>
      <c r="Y114" s="302"/>
      <c r="Z114" s="302"/>
      <c r="AA114" s="302"/>
      <c r="AB114" s="302"/>
      <c r="AC114" s="302"/>
      <c r="AD114" s="302"/>
      <c r="AE114" s="302"/>
      <c r="AF114" s="302"/>
      <c r="AG114" s="302"/>
      <c r="AH114" s="302"/>
      <c r="AI114" s="302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68"/>
      <c r="O115" s="874"/>
      <c r="P115" s="875"/>
      <c r="Q115" s="875"/>
      <c r="R115" s="875"/>
      <c r="S115" s="875"/>
      <c r="T115" s="875"/>
      <c r="U115" s="875"/>
      <c r="V115" s="876"/>
      <c r="W115" s="187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69"/>
      <c r="O116" s="874"/>
      <c r="P116" s="875"/>
      <c r="Q116" s="875"/>
      <c r="R116" s="875"/>
      <c r="S116" s="875"/>
      <c r="T116" s="875"/>
      <c r="U116" s="875"/>
      <c r="V116" s="876"/>
      <c r="W116" s="187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0"/>
      <c r="O117" s="874"/>
      <c r="P117" s="875"/>
      <c r="Q117" s="875"/>
      <c r="R117" s="875"/>
      <c r="S117" s="875"/>
      <c r="T117" s="875"/>
      <c r="U117" s="875"/>
      <c r="V117" s="876"/>
      <c r="W117" s="187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</row>
    <row r="118" spans="7:35" s="34" customFormat="1" ht="24.95" hidden="1" customHeight="1">
      <c r="G118" s="179"/>
      <c r="H118" s="177"/>
      <c r="I118" s="845"/>
      <c r="J118" s="180"/>
      <c r="L118" s="169"/>
      <c r="M118" s="171"/>
      <c r="N118" s="190"/>
      <c r="O118" s="279"/>
      <c r="P118" s="264"/>
      <c r="Q118" s="264"/>
      <c r="R118" s="264"/>
      <c r="S118" s="264"/>
      <c r="T118" s="264"/>
      <c r="U118" s="264"/>
      <c r="V118" s="265"/>
      <c r="W118" s="189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</row>
    <row r="119" spans="7:35" s="34" customFormat="1" ht="15" hidden="1" customHeight="1">
      <c r="G119" s="181"/>
      <c r="H119" s="177"/>
      <c r="I119" s="845"/>
      <c r="J119" s="846"/>
      <c r="L119" s="169" t="s">
        <v>22</v>
      </c>
      <c r="M119" s="172" t="s">
        <v>10</v>
      </c>
      <c r="N119" s="267"/>
      <c r="O119" s="877"/>
      <c r="P119" s="878"/>
      <c r="Q119" s="878"/>
      <c r="R119" s="878"/>
      <c r="S119" s="878"/>
      <c r="T119" s="878"/>
      <c r="U119" s="878"/>
      <c r="V119" s="879"/>
      <c r="W119" s="187"/>
      <c r="X119" s="293"/>
      <c r="Y119" s="312" t="str">
        <f>strCheckUnique(Z119:Z122)</f>
        <v/>
      </c>
      <c r="Z119" s="293"/>
      <c r="AA119" s="312"/>
      <c r="AB119" s="293"/>
      <c r="AC119" s="293"/>
      <c r="AD119" s="293"/>
      <c r="AE119" s="293"/>
      <c r="AF119" s="293"/>
      <c r="AG119" s="293"/>
      <c r="AH119" s="293"/>
      <c r="AI119" s="293"/>
    </row>
    <row r="120" spans="7:35" s="34" customFormat="1" ht="17.100000000000001" hidden="1" customHeight="1">
      <c r="G120" s="181"/>
      <c r="H120" s="177">
        <v>1</v>
      </c>
      <c r="I120" s="845"/>
      <c r="J120" s="846"/>
      <c r="K120" s="202"/>
      <c r="L120" s="170"/>
      <c r="M120" s="173"/>
      <c r="N120" s="204"/>
      <c r="O120" s="191"/>
      <c r="P120" s="191"/>
      <c r="Q120" s="191"/>
      <c r="R120" s="880"/>
      <c r="S120" s="882" t="s">
        <v>87</v>
      </c>
      <c r="T120" s="880"/>
      <c r="U120" s="884" t="s">
        <v>88</v>
      </c>
      <c r="V120" s="184"/>
      <c r="W120" s="187"/>
      <c r="X120" s="293" t="str">
        <f>strCheckDate(O121:V121)</f>
        <v/>
      </c>
      <c r="Y120" s="312"/>
      <c r="Z120" s="312" t="str">
        <f>IF(M120="","",M120 )</f>
        <v/>
      </c>
      <c r="AA120" s="312"/>
      <c r="AB120" s="312"/>
      <c r="AC120" s="312"/>
      <c r="AD120" s="293"/>
      <c r="AE120" s="293"/>
      <c r="AF120" s="293"/>
      <c r="AG120" s="293"/>
      <c r="AH120" s="293"/>
      <c r="AI120" s="293"/>
    </row>
    <row r="121" spans="7:35" s="34" customFormat="1" ht="0.2" hidden="1" customHeight="1">
      <c r="G121" s="181"/>
      <c r="H121" s="177"/>
      <c r="I121" s="845"/>
      <c r="J121" s="846"/>
      <c r="K121" s="202"/>
      <c r="L121" s="193"/>
      <c r="M121" s="204"/>
      <c r="N121" s="204"/>
      <c r="O121" s="204"/>
      <c r="P121" s="204"/>
      <c r="Q121" s="292" t="str">
        <f>R120 &amp; "-" &amp; T120</f>
        <v>-</v>
      </c>
      <c r="R121" s="881"/>
      <c r="S121" s="883"/>
      <c r="T121" s="881"/>
      <c r="U121" s="885"/>
      <c r="V121" s="184"/>
      <c r="W121" s="189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</row>
    <row r="122" spans="7:35" ht="15" hidden="1" customHeight="1">
      <c r="G122" s="181"/>
      <c r="H122" s="179"/>
      <c r="I122" s="845"/>
      <c r="J122" s="846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4"/>
      <c r="V122" s="157"/>
      <c r="W122" s="185"/>
      <c r="X122" s="302"/>
      <c r="Y122" s="302"/>
      <c r="Z122" s="302"/>
      <c r="AA122" s="302"/>
      <c r="AB122" s="302"/>
      <c r="AC122" s="302"/>
      <c r="AD122" s="302"/>
      <c r="AE122" s="302"/>
      <c r="AF122" s="302"/>
      <c r="AG122" s="302"/>
      <c r="AH122" s="302"/>
      <c r="AI122" s="302"/>
    </row>
    <row r="123" spans="7:35" ht="15" hidden="1" customHeight="1">
      <c r="G123" s="179"/>
      <c r="H123" s="179"/>
      <c r="I123" s="845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5"/>
      <c r="V123" s="157"/>
      <c r="W123" s="186"/>
      <c r="X123" s="302"/>
      <c r="Y123" s="302"/>
      <c r="Z123" s="302"/>
      <c r="AA123" s="302"/>
      <c r="AB123" s="302"/>
      <c r="AC123" s="302"/>
      <c r="AD123" s="302"/>
      <c r="AE123" s="302"/>
      <c r="AF123" s="302"/>
      <c r="AG123" s="302"/>
      <c r="AH123" s="302"/>
      <c r="AI123" s="302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1"/>
      <c r="V124" s="157"/>
      <c r="W124" s="186"/>
      <c r="X124" s="302"/>
      <c r="Y124" s="302"/>
      <c r="Z124" s="302"/>
      <c r="AA124" s="302"/>
      <c r="AB124" s="302"/>
      <c r="AC124" s="302"/>
      <c r="AD124" s="302"/>
      <c r="AE124" s="302"/>
      <c r="AF124" s="302"/>
      <c r="AG124" s="302"/>
      <c r="AH124" s="302"/>
      <c r="AI124" s="302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2"/>
      <c r="V125" s="157"/>
      <c r="W125" s="186"/>
      <c r="X125" s="302"/>
      <c r="Y125" s="302"/>
      <c r="Z125" s="302"/>
      <c r="AA125" s="302"/>
      <c r="AB125" s="302"/>
      <c r="AC125" s="302"/>
      <c r="AD125" s="302"/>
      <c r="AE125" s="302"/>
      <c r="AF125" s="302"/>
      <c r="AG125" s="302"/>
      <c r="AH125" s="302"/>
      <c r="AI125" s="302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3"/>
      <c r="V126" s="157"/>
      <c r="W126" s="186"/>
      <c r="X126" s="302"/>
      <c r="Y126" s="302"/>
      <c r="Z126" s="302"/>
      <c r="AA126" s="302"/>
      <c r="AB126" s="302"/>
      <c r="AC126" s="302"/>
      <c r="AD126" s="302"/>
      <c r="AE126" s="302"/>
      <c r="AF126" s="302"/>
      <c r="AG126" s="302"/>
      <c r="AH126" s="302"/>
      <c r="AI126" s="302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6"/>
      <c r="V127" s="157"/>
      <c r="W127" s="186"/>
      <c r="X127" s="302"/>
      <c r="Y127" s="302"/>
      <c r="Z127" s="302"/>
      <c r="AA127" s="302"/>
      <c r="AB127" s="302"/>
      <c r="AC127" s="302"/>
      <c r="AD127" s="302"/>
      <c r="AE127" s="302"/>
      <c r="AF127" s="302"/>
      <c r="AG127" s="302"/>
      <c r="AH127" s="302"/>
      <c r="AI127" s="302"/>
    </row>
    <row r="128" spans="7:35" ht="17.100000000000001" hidden="1" customHeight="1">
      <c r="X128" s="302"/>
      <c r="Y128" s="302"/>
      <c r="Z128" s="302"/>
      <c r="AA128" s="302"/>
      <c r="AB128" s="302"/>
      <c r="AC128" s="302"/>
      <c r="AD128" s="302"/>
      <c r="AE128" s="302"/>
      <c r="AF128" s="302"/>
      <c r="AG128" s="302"/>
      <c r="AH128" s="302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18"/>
      <c r="Y129" s="318"/>
      <c r="Z129" s="318"/>
      <c r="AA129" s="318"/>
      <c r="AB129" s="318"/>
      <c r="AC129" s="318"/>
      <c r="AD129" s="318"/>
      <c r="AE129" s="318"/>
      <c r="AF129" s="318"/>
      <c r="AG129" s="318"/>
      <c r="AH129" s="318"/>
    </row>
    <row r="130" spans="7:35" ht="17.100000000000001" hidden="1" customHeight="1">
      <c r="T130" s="126"/>
      <c r="U130" s="42"/>
      <c r="X130" s="302"/>
      <c r="Y130" s="302"/>
      <c r="Z130" s="302"/>
      <c r="AA130" s="302"/>
      <c r="AB130" s="302"/>
      <c r="AC130" s="302"/>
      <c r="AD130" s="302"/>
      <c r="AE130" s="302"/>
      <c r="AF130" s="302"/>
      <c r="AG130" s="302"/>
      <c r="AH130" s="302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74"/>
      <c r="P131" s="875"/>
      <c r="Q131" s="875"/>
      <c r="R131" s="875"/>
      <c r="S131" s="875"/>
      <c r="T131" s="875"/>
      <c r="U131" s="875"/>
      <c r="V131" s="876"/>
      <c r="W131" s="187"/>
      <c r="X131" s="302"/>
      <c r="Y131" s="302"/>
      <c r="Z131" s="302"/>
      <c r="AA131" s="302"/>
      <c r="AB131" s="302"/>
      <c r="AC131" s="302"/>
      <c r="AD131" s="302"/>
      <c r="AE131" s="302"/>
      <c r="AF131" s="302"/>
      <c r="AG131" s="302"/>
      <c r="AH131" s="302"/>
      <c r="AI131" s="302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68"/>
      <c r="O132" s="874"/>
      <c r="P132" s="875"/>
      <c r="Q132" s="875"/>
      <c r="R132" s="875"/>
      <c r="S132" s="875"/>
      <c r="T132" s="875"/>
      <c r="U132" s="875"/>
      <c r="V132" s="876"/>
      <c r="W132" s="187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69"/>
      <c r="O133" s="874"/>
      <c r="P133" s="875"/>
      <c r="Q133" s="875"/>
      <c r="R133" s="875"/>
      <c r="S133" s="875"/>
      <c r="T133" s="875"/>
      <c r="U133" s="875"/>
      <c r="V133" s="876"/>
      <c r="W133" s="187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0"/>
      <c r="O134" s="874"/>
      <c r="P134" s="875"/>
      <c r="Q134" s="875"/>
      <c r="R134" s="875"/>
      <c r="S134" s="875"/>
      <c r="T134" s="875"/>
      <c r="U134" s="875"/>
      <c r="V134" s="876"/>
      <c r="W134" s="187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</row>
    <row r="135" spans="7:35" s="34" customFormat="1" ht="24.95" hidden="1" customHeight="1">
      <c r="G135" s="179"/>
      <c r="H135" s="177"/>
      <c r="I135" s="845"/>
      <c r="J135" s="180"/>
      <c r="L135" s="169"/>
      <c r="M135" s="171"/>
      <c r="N135" s="190"/>
      <c r="O135" s="279"/>
      <c r="P135" s="264"/>
      <c r="Q135" s="264"/>
      <c r="R135" s="264"/>
      <c r="S135" s="264"/>
      <c r="T135" s="264"/>
      <c r="U135" s="264"/>
      <c r="V135" s="265"/>
      <c r="W135" s="189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</row>
    <row r="136" spans="7:35" s="34" customFormat="1" ht="15" hidden="1" customHeight="1">
      <c r="G136" s="181"/>
      <c r="H136" s="177"/>
      <c r="I136" s="845"/>
      <c r="J136" s="846"/>
      <c r="L136" s="169" t="s">
        <v>22</v>
      </c>
      <c r="M136" s="172" t="s">
        <v>10</v>
      </c>
      <c r="N136" s="267"/>
      <c r="O136" s="877"/>
      <c r="P136" s="878"/>
      <c r="Q136" s="878"/>
      <c r="R136" s="878"/>
      <c r="S136" s="878"/>
      <c r="T136" s="878"/>
      <c r="U136" s="878"/>
      <c r="V136" s="879"/>
      <c r="W136" s="187"/>
      <c r="X136" s="293"/>
      <c r="Y136" s="312" t="str">
        <f>strCheckUnique(Z136:Z139)</f>
        <v/>
      </c>
      <c r="Z136" s="293"/>
      <c r="AA136" s="312"/>
      <c r="AB136" s="293"/>
      <c r="AC136" s="293"/>
      <c r="AD136" s="293"/>
      <c r="AE136" s="293"/>
      <c r="AF136" s="293"/>
      <c r="AG136" s="293"/>
      <c r="AH136" s="293"/>
      <c r="AI136" s="293"/>
    </row>
    <row r="137" spans="7:35" s="34" customFormat="1" ht="17.100000000000001" hidden="1" customHeight="1">
      <c r="G137" s="181"/>
      <c r="H137" s="177">
        <v>1</v>
      </c>
      <c r="I137" s="845"/>
      <c r="J137" s="846"/>
      <c r="K137" s="202"/>
      <c r="L137" s="170"/>
      <c r="M137" s="173"/>
      <c r="N137" s="204"/>
      <c r="O137" s="191"/>
      <c r="P137" s="191"/>
      <c r="Q137" s="191"/>
      <c r="R137" s="880"/>
      <c r="S137" s="882" t="s">
        <v>87</v>
      </c>
      <c r="T137" s="880"/>
      <c r="U137" s="884" t="s">
        <v>88</v>
      </c>
      <c r="V137" s="184"/>
      <c r="W137" s="187"/>
      <c r="X137" s="293" t="str">
        <f>strCheckDate(O138:V138)</f>
        <v/>
      </c>
      <c r="Y137" s="312"/>
      <c r="Z137" s="312" t="str">
        <f>IF(M137="","",M137 )</f>
        <v/>
      </c>
      <c r="AA137" s="312"/>
      <c r="AB137" s="312"/>
      <c r="AC137" s="312"/>
      <c r="AD137" s="293"/>
      <c r="AE137" s="293"/>
      <c r="AF137" s="293"/>
      <c r="AG137" s="293"/>
      <c r="AH137" s="293"/>
      <c r="AI137" s="293"/>
    </row>
    <row r="138" spans="7:35" s="34" customFormat="1" ht="0.2" hidden="1" customHeight="1">
      <c r="G138" s="181"/>
      <c r="H138" s="177"/>
      <c r="I138" s="845"/>
      <c r="J138" s="846"/>
      <c r="K138" s="202"/>
      <c r="L138" s="193"/>
      <c r="M138" s="204"/>
      <c r="N138" s="204"/>
      <c r="O138" s="204"/>
      <c r="P138" s="204"/>
      <c r="Q138" s="292" t="str">
        <f>R137 &amp; "-" &amp; T137</f>
        <v>-</v>
      </c>
      <c r="R138" s="881"/>
      <c r="S138" s="883"/>
      <c r="T138" s="881"/>
      <c r="U138" s="885"/>
      <c r="V138" s="184"/>
      <c r="W138" s="189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</row>
    <row r="139" spans="7:35" ht="15" hidden="1" customHeight="1">
      <c r="G139" s="181"/>
      <c r="H139" s="179"/>
      <c r="I139" s="845"/>
      <c r="J139" s="846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4"/>
      <c r="V139" s="157"/>
      <c r="W139" s="185"/>
      <c r="X139" s="302"/>
      <c r="Y139" s="302"/>
      <c r="Z139" s="302"/>
      <c r="AA139" s="302"/>
      <c r="AB139" s="302"/>
      <c r="AC139" s="302"/>
      <c r="AD139" s="302"/>
      <c r="AE139" s="302"/>
      <c r="AF139" s="302"/>
      <c r="AG139" s="302"/>
      <c r="AH139" s="302"/>
      <c r="AI139" s="302"/>
    </row>
    <row r="140" spans="7:35" ht="15" hidden="1" customHeight="1">
      <c r="G140" s="179"/>
      <c r="H140" s="179"/>
      <c r="I140" s="845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5"/>
      <c r="V140" s="157"/>
      <c r="W140" s="186"/>
      <c r="X140" s="302"/>
      <c r="Y140" s="302"/>
      <c r="Z140" s="302"/>
      <c r="AA140" s="302"/>
      <c r="AB140" s="302"/>
      <c r="AC140" s="302"/>
      <c r="AD140" s="302"/>
      <c r="AE140" s="302"/>
      <c r="AF140" s="302"/>
      <c r="AG140" s="302"/>
      <c r="AH140" s="302"/>
      <c r="AI140" s="302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1"/>
      <c r="V141" s="157"/>
      <c r="W141" s="186"/>
      <c r="X141" s="302"/>
      <c r="Y141" s="302"/>
      <c r="Z141" s="302"/>
      <c r="AA141" s="302"/>
      <c r="AB141" s="302"/>
      <c r="AC141" s="302"/>
      <c r="AD141" s="302"/>
      <c r="AE141" s="302"/>
      <c r="AF141" s="302"/>
      <c r="AG141" s="302"/>
      <c r="AH141" s="302"/>
      <c r="AI141" s="302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2"/>
      <c r="V142" s="157"/>
      <c r="W142" s="186"/>
      <c r="X142" s="302"/>
      <c r="Y142" s="302"/>
      <c r="Z142" s="302"/>
      <c r="AA142" s="302"/>
      <c r="AB142" s="302"/>
      <c r="AC142" s="302"/>
      <c r="AD142" s="302"/>
      <c r="AE142" s="302"/>
      <c r="AF142" s="302"/>
      <c r="AG142" s="302"/>
      <c r="AH142" s="302"/>
      <c r="AI142" s="302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3"/>
      <c r="V143" s="157"/>
      <c r="W143" s="186"/>
      <c r="X143" s="302"/>
      <c r="Y143" s="302"/>
      <c r="Z143" s="302"/>
      <c r="AA143" s="302"/>
      <c r="AB143" s="302"/>
      <c r="AC143" s="302"/>
      <c r="AD143" s="302"/>
      <c r="AE143" s="302"/>
      <c r="AF143" s="302"/>
      <c r="AG143" s="302"/>
      <c r="AH143" s="302"/>
      <c r="AI143" s="302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6"/>
      <c r="V144" s="157"/>
      <c r="W144" s="186"/>
      <c r="X144" s="302"/>
      <c r="Y144" s="302"/>
      <c r="Z144" s="302"/>
      <c r="AA144" s="302"/>
      <c r="AB144" s="302"/>
      <c r="AC144" s="302"/>
      <c r="AD144" s="302"/>
      <c r="AE144" s="302"/>
      <c r="AF144" s="302"/>
      <c r="AG144" s="302"/>
      <c r="AH144" s="302"/>
      <c r="AI144" s="302"/>
    </row>
    <row r="145" spans="7:35" ht="17.100000000000001" hidden="1" customHeight="1"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18"/>
      <c r="Y146" s="318"/>
      <c r="Z146" s="318"/>
      <c r="AA146" s="318"/>
      <c r="AB146" s="318"/>
      <c r="AC146" s="318"/>
      <c r="AD146" s="318"/>
      <c r="AE146" s="318"/>
      <c r="AF146" s="318"/>
      <c r="AG146" s="318"/>
      <c r="AH146" s="318"/>
    </row>
    <row r="147" spans="7:35" ht="17.100000000000001" hidden="1" customHeight="1">
      <c r="T147" s="126"/>
      <c r="U147" s="4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74"/>
      <c r="P148" s="875"/>
      <c r="Q148" s="875"/>
      <c r="R148" s="875"/>
      <c r="S148" s="875"/>
      <c r="T148" s="875"/>
      <c r="U148" s="875"/>
      <c r="V148" s="876"/>
      <c r="W148" s="187"/>
      <c r="X148" s="302"/>
      <c r="Y148" s="302"/>
      <c r="Z148" s="302"/>
      <c r="AA148" s="302"/>
      <c r="AB148" s="302"/>
      <c r="AC148" s="302"/>
      <c r="AD148" s="302"/>
      <c r="AE148" s="302"/>
      <c r="AF148" s="302"/>
      <c r="AG148" s="302"/>
      <c r="AH148" s="302"/>
      <c r="AI148" s="302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68"/>
      <c r="O149" s="874"/>
      <c r="P149" s="875"/>
      <c r="Q149" s="875"/>
      <c r="R149" s="875"/>
      <c r="S149" s="875"/>
      <c r="T149" s="875"/>
      <c r="U149" s="875"/>
      <c r="V149" s="876"/>
      <c r="W149" s="187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69"/>
      <c r="O150" s="874"/>
      <c r="P150" s="875"/>
      <c r="Q150" s="875"/>
      <c r="R150" s="875"/>
      <c r="S150" s="875"/>
      <c r="T150" s="875"/>
      <c r="U150" s="875"/>
      <c r="V150" s="876"/>
      <c r="W150" s="187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0"/>
      <c r="O151" s="874"/>
      <c r="P151" s="875"/>
      <c r="Q151" s="875"/>
      <c r="R151" s="875"/>
      <c r="S151" s="875"/>
      <c r="T151" s="875"/>
      <c r="U151" s="875"/>
      <c r="V151" s="876"/>
      <c r="W151" s="187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</row>
    <row r="152" spans="7:35" s="34" customFormat="1" ht="24.95" hidden="1" customHeight="1">
      <c r="G152" s="179"/>
      <c r="H152" s="177"/>
      <c r="I152" s="845"/>
      <c r="J152" s="180"/>
      <c r="L152" s="169" t="s">
        <v>12</v>
      </c>
      <c r="M152" s="171" t="s">
        <v>9</v>
      </c>
      <c r="N152" s="190"/>
      <c r="O152" s="817"/>
      <c r="P152" s="818"/>
      <c r="Q152" s="818"/>
      <c r="R152" s="818"/>
      <c r="S152" s="818"/>
      <c r="T152" s="818"/>
      <c r="U152" s="818"/>
      <c r="V152" s="819"/>
      <c r="W152" s="187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</row>
    <row r="153" spans="7:35" s="34" customFormat="1" ht="15" hidden="1" customHeight="1">
      <c r="G153" s="181"/>
      <c r="H153" s="177"/>
      <c r="I153" s="845"/>
      <c r="J153" s="846"/>
      <c r="L153" s="169" t="s">
        <v>22</v>
      </c>
      <c r="M153" s="172" t="s">
        <v>10</v>
      </c>
      <c r="N153" s="267"/>
      <c r="O153" s="877"/>
      <c r="P153" s="878"/>
      <c r="Q153" s="878"/>
      <c r="R153" s="878"/>
      <c r="S153" s="878"/>
      <c r="T153" s="878"/>
      <c r="U153" s="878"/>
      <c r="V153" s="879"/>
      <c r="W153" s="187"/>
      <c r="X153" s="293"/>
      <c r="Y153" s="312" t="str">
        <f>strCheckUnique(Z153:Z156)</f>
        <v/>
      </c>
      <c r="Z153" s="293"/>
      <c r="AA153" s="312"/>
      <c r="AB153" s="293"/>
      <c r="AC153" s="293"/>
      <c r="AD153" s="293"/>
      <c r="AE153" s="293"/>
      <c r="AF153" s="293"/>
      <c r="AG153" s="293"/>
      <c r="AH153" s="293"/>
      <c r="AI153" s="293"/>
    </row>
    <row r="154" spans="7:35" s="34" customFormat="1" ht="15.75" hidden="1" customHeight="1">
      <c r="G154" s="181"/>
      <c r="H154" s="177">
        <v>1</v>
      </c>
      <c r="I154" s="845"/>
      <c r="J154" s="846"/>
      <c r="K154" s="202"/>
      <c r="L154" s="170"/>
      <c r="M154" s="173"/>
      <c r="N154" s="204"/>
      <c r="O154" s="319"/>
      <c r="P154" s="191"/>
      <c r="Q154" s="191"/>
      <c r="R154" s="880"/>
      <c r="S154" s="882" t="s">
        <v>87</v>
      </c>
      <c r="T154" s="880"/>
      <c r="U154" s="884" t="s">
        <v>88</v>
      </c>
      <c r="V154" s="184"/>
      <c r="W154" s="187"/>
      <c r="X154" s="293" t="str">
        <f>strCheckDate(O155:V155)</f>
        <v/>
      </c>
      <c r="Y154" s="312"/>
      <c r="Z154" s="312" t="str">
        <f>IF(M154="","",M154 )</f>
        <v/>
      </c>
      <c r="AA154" s="312"/>
      <c r="AB154" s="312"/>
      <c r="AC154" s="312"/>
      <c r="AD154" s="293"/>
      <c r="AE154" s="293"/>
      <c r="AF154" s="293"/>
      <c r="AG154" s="293"/>
      <c r="AH154" s="293"/>
      <c r="AI154" s="293"/>
    </row>
    <row r="155" spans="7:35" s="34" customFormat="1" ht="0.2" hidden="1" customHeight="1">
      <c r="G155" s="181"/>
      <c r="H155" s="177"/>
      <c r="I155" s="845"/>
      <c r="J155" s="846"/>
      <c r="K155" s="202"/>
      <c r="L155" s="193"/>
      <c r="M155" s="204"/>
      <c r="N155" s="204"/>
      <c r="O155" s="204"/>
      <c r="P155" s="204"/>
      <c r="Q155" s="292" t="str">
        <f>R154 &amp; "-" &amp; T154</f>
        <v>-</v>
      </c>
      <c r="R155" s="881"/>
      <c r="S155" s="883"/>
      <c r="T155" s="881"/>
      <c r="U155" s="885"/>
      <c r="V155" s="184"/>
      <c r="W155" s="189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</row>
    <row r="156" spans="7:35" ht="15" hidden="1" customHeight="1">
      <c r="G156" s="181"/>
      <c r="H156" s="179"/>
      <c r="I156" s="845"/>
      <c r="J156" s="846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4"/>
      <c r="V156" s="157"/>
      <c r="W156" s="185"/>
      <c r="X156" s="302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</row>
    <row r="157" spans="7:35" ht="15" hidden="1" customHeight="1">
      <c r="G157" s="179"/>
      <c r="H157" s="179"/>
      <c r="I157" s="845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5"/>
      <c r="V157" s="157"/>
      <c r="W157" s="186"/>
      <c r="X157" s="302"/>
      <c r="Y157" s="302"/>
      <c r="Z157" s="302"/>
      <c r="AA157" s="302"/>
      <c r="AB157" s="302"/>
      <c r="AC157" s="302"/>
      <c r="AD157" s="302"/>
      <c r="AE157" s="302"/>
      <c r="AF157" s="302"/>
      <c r="AG157" s="302"/>
      <c r="AH157" s="302"/>
      <c r="AI157" s="302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1"/>
      <c r="V158" s="157"/>
      <c r="W158" s="186"/>
      <c r="X158" s="302"/>
      <c r="Y158" s="302"/>
      <c r="Z158" s="302"/>
      <c r="AA158" s="302"/>
      <c r="AB158" s="302"/>
      <c r="AC158" s="302"/>
      <c r="AD158" s="302"/>
      <c r="AE158" s="302"/>
      <c r="AF158" s="302"/>
      <c r="AG158" s="302"/>
      <c r="AH158" s="302"/>
      <c r="AI158" s="302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2"/>
      <c r="V159" s="157"/>
      <c r="W159" s="186"/>
      <c r="X159" s="302"/>
      <c r="Y159" s="302"/>
      <c r="Z159" s="302"/>
      <c r="AA159" s="302"/>
      <c r="AB159" s="302"/>
      <c r="AC159" s="302"/>
      <c r="AD159" s="302"/>
      <c r="AE159" s="302"/>
      <c r="AF159" s="302"/>
      <c r="AG159" s="302"/>
      <c r="AH159" s="302"/>
      <c r="AI159" s="302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3"/>
      <c r="V160" s="157"/>
      <c r="W160" s="186"/>
      <c r="X160" s="302"/>
      <c r="Y160" s="302"/>
      <c r="Z160" s="302"/>
      <c r="AA160" s="302"/>
      <c r="AB160" s="302"/>
      <c r="AC160" s="302"/>
      <c r="AD160" s="302"/>
      <c r="AE160" s="302"/>
      <c r="AF160" s="302"/>
      <c r="AG160" s="302"/>
      <c r="AH160" s="302"/>
      <c r="AI160" s="302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6"/>
      <c r="V161" s="157"/>
      <c r="W161" s="186"/>
      <c r="X161" s="302"/>
      <c r="Y161" s="302"/>
      <c r="Z161" s="302"/>
      <c r="AA161" s="302"/>
      <c r="AB161" s="302"/>
      <c r="AC161" s="302"/>
      <c r="AD161" s="302"/>
      <c r="AE161" s="302"/>
      <c r="AF161" s="302"/>
      <c r="AG161" s="302"/>
      <c r="AH161" s="302"/>
      <c r="AI161" s="302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42">
        <v>1</v>
      </c>
      <c r="B166" s="293"/>
      <c r="C166" s="293"/>
      <c r="D166" s="293"/>
      <c r="E166" s="293"/>
      <c r="F166" s="315"/>
      <c r="G166" s="315"/>
      <c r="H166" s="315"/>
      <c r="I166" s="96"/>
      <c r="J166" s="86"/>
      <c r="K166" s="86"/>
      <c r="L166" s="334">
        <f>mergeValue(A166)</f>
        <v>1</v>
      </c>
      <c r="M166" s="570" t="s">
        <v>23</v>
      </c>
      <c r="N166" s="894"/>
      <c r="O166" s="895"/>
      <c r="P166" s="895"/>
      <c r="Q166" s="895"/>
      <c r="R166" s="895"/>
      <c r="S166" s="895"/>
      <c r="T166" s="895"/>
      <c r="U166" s="895"/>
      <c r="V166" s="895"/>
      <c r="W166" s="895"/>
      <c r="X166" s="895"/>
      <c r="Y166" s="895"/>
      <c r="Z166" s="895"/>
      <c r="AA166" s="895"/>
      <c r="AB166" s="895"/>
      <c r="AC166" s="895"/>
      <c r="AD166" s="895"/>
      <c r="AE166" s="895"/>
      <c r="AF166" s="895"/>
      <c r="AG166" s="895"/>
      <c r="AH166" s="895"/>
      <c r="AI166" s="895"/>
      <c r="AJ166" s="895"/>
      <c r="AK166" s="895"/>
      <c r="AL166" s="866"/>
      <c r="AM166" s="633" t="s">
        <v>622</v>
      </c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</row>
    <row r="167" spans="1:50" s="34" customFormat="1" ht="22.5">
      <c r="A167" s="842"/>
      <c r="B167" s="842">
        <v>1</v>
      </c>
      <c r="C167" s="293"/>
      <c r="D167" s="293"/>
      <c r="E167" s="293"/>
      <c r="F167" s="343"/>
      <c r="G167" s="561"/>
      <c r="H167" s="561"/>
      <c r="I167" s="218"/>
      <c r="J167" s="46"/>
      <c r="L167" s="334" t="str">
        <f>mergeValue(A167) &amp;"."&amp; mergeValue(B167)</f>
        <v>1.1</v>
      </c>
      <c r="M167" s="158" t="s">
        <v>18</v>
      </c>
      <c r="N167" s="892"/>
      <c r="O167" s="893"/>
      <c r="P167" s="893"/>
      <c r="Q167" s="893"/>
      <c r="R167" s="893"/>
      <c r="S167" s="893"/>
      <c r="T167" s="893"/>
      <c r="U167" s="893"/>
      <c r="V167" s="893"/>
      <c r="W167" s="893"/>
      <c r="X167" s="893"/>
      <c r="Y167" s="893"/>
      <c r="Z167" s="893"/>
      <c r="AA167" s="893"/>
      <c r="AB167" s="893"/>
      <c r="AC167" s="893"/>
      <c r="AD167" s="893"/>
      <c r="AE167" s="893"/>
      <c r="AF167" s="893"/>
      <c r="AG167" s="893"/>
      <c r="AH167" s="893"/>
      <c r="AI167" s="893"/>
      <c r="AJ167" s="893"/>
      <c r="AK167" s="893"/>
      <c r="AL167" s="862"/>
      <c r="AM167" s="632" t="s">
        <v>483</v>
      </c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</row>
    <row r="168" spans="1:50" s="34" customFormat="1" ht="45">
      <c r="A168" s="842"/>
      <c r="B168" s="842"/>
      <c r="C168" s="842">
        <v>1</v>
      </c>
      <c r="D168" s="293"/>
      <c r="E168" s="293"/>
      <c r="F168" s="343"/>
      <c r="G168" s="561"/>
      <c r="H168" s="561"/>
      <c r="I168" s="218"/>
      <c r="J168" s="46"/>
      <c r="L168" s="334" t="str">
        <f>mergeValue(A168) &amp;"."&amp; mergeValue(B168)&amp;"."&amp; mergeValue(C168)</f>
        <v>1.1.1</v>
      </c>
      <c r="M168" s="159" t="s">
        <v>644</v>
      </c>
      <c r="N168" s="892"/>
      <c r="O168" s="893"/>
      <c r="P168" s="893"/>
      <c r="Q168" s="893"/>
      <c r="R168" s="893"/>
      <c r="S168" s="893"/>
      <c r="T168" s="893"/>
      <c r="U168" s="893"/>
      <c r="V168" s="893"/>
      <c r="W168" s="893"/>
      <c r="X168" s="893"/>
      <c r="Y168" s="893"/>
      <c r="Z168" s="893"/>
      <c r="AA168" s="893"/>
      <c r="AB168" s="893"/>
      <c r="AC168" s="893"/>
      <c r="AD168" s="893"/>
      <c r="AE168" s="893"/>
      <c r="AF168" s="893"/>
      <c r="AG168" s="893"/>
      <c r="AH168" s="893"/>
      <c r="AI168" s="893"/>
      <c r="AJ168" s="893"/>
      <c r="AK168" s="893"/>
      <c r="AL168" s="862"/>
      <c r="AM168" s="632" t="s">
        <v>673</v>
      </c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</row>
    <row r="169" spans="1:50" s="34" customFormat="1" ht="20.100000000000001" customHeight="1">
      <c r="A169" s="842"/>
      <c r="B169" s="842"/>
      <c r="C169" s="842"/>
      <c r="D169" s="842">
        <v>1</v>
      </c>
      <c r="E169" s="293"/>
      <c r="F169" s="343"/>
      <c r="G169" s="561"/>
      <c r="H169" s="561"/>
      <c r="I169" s="845"/>
      <c r="J169" s="846"/>
      <c r="K169" s="816"/>
      <c r="L169" s="847" t="str">
        <f>mergeValue(A169) &amp;"."&amp; mergeValue(B169)&amp;"."&amp; mergeValue(C169)&amp;"."&amp; mergeValue(D169)</f>
        <v>1.1.1.1</v>
      </c>
      <c r="M169" s="848"/>
      <c r="N169" s="812" t="s">
        <v>87</v>
      </c>
      <c r="O169" s="834"/>
      <c r="P169" s="837" t="s">
        <v>96</v>
      </c>
      <c r="Q169" s="838"/>
      <c r="R169" s="812" t="s">
        <v>88</v>
      </c>
      <c r="S169" s="834"/>
      <c r="T169" s="835">
        <v>1</v>
      </c>
      <c r="U169" s="839"/>
      <c r="V169" s="812" t="s">
        <v>88</v>
      </c>
      <c r="W169" s="834"/>
      <c r="X169" s="835">
        <v>1</v>
      </c>
      <c r="Y169" s="836"/>
      <c r="Z169" s="812" t="s">
        <v>88</v>
      </c>
      <c r="AA169" s="190"/>
      <c r="AB169" s="112">
        <v>1</v>
      </c>
      <c r="AC169" s="413"/>
      <c r="AD169" s="557"/>
      <c r="AE169" s="557"/>
      <c r="AF169" s="557"/>
      <c r="AG169" s="557"/>
      <c r="AH169" s="559"/>
      <c r="AI169" s="560" t="s">
        <v>87</v>
      </c>
      <c r="AJ169" s="559"/>
      <c r="AK169" s="560" t="s">
        <v>88</v>
      </c>
      <c r="AL169" s="277"/>
      <c r="AM169" s="833" t="s">
        <v>674</v>
      </c>
      <c r="AN169" s="293" t="str">
        <f>strCheckDateOnDP(AD169:AL169,List06_9_DP)</f>
        <v/>
      </c>
      <c r="AO169" s="312" t="str">
        <f>IF(AND(COUNTIF(AP165:AP165,AP169)&gt;1,AP169&lt;&gt;""),"ErrUnique:HasDoubleConn","")</f>
        <v/>
      </c>
      <c r="AP169" s="312"/>
      <c r="AQ169" s="312"/>
      <c r="AR169" s="312"/>
      <c r="AS169" s="312"/>
      <c r="AT169" s="312"/>
      <c r="AU169" s="293"/>
      <c r="AV169" s="293"/>
      <c r="AW169" s="293"/>
      <c r="AX169" s="293"/>
    </row>
    <row r="170" spans="1:50" s="34" customFormat="1" ht="20.100000000000001" customHeight="1">
      <c r="A170" s="842"/>
      <c r="B170" s="842"/>
      <c r="C170" s="842"/>
      <c r="D170" s="842"/>
      <c r="E170" s="293"/>
      <c r="F170" s="343"/>
      <c r="G170" s="561"/>
      <c r="H170" s="561"/>
      <c r="I170" s="845"/>
      <c r="J170" s="846"/>
      <c r="K170" s="816"/>
      <c r="L170" s="847"/>
      <c r="M170" s="848"/>
      <c r="N170" s="812"/>
      <c r="O170" s="834"/>
      <c r="P170" s="837"/>
      <c r="Q170" s="838"/>
      <c r="R170" s="812"/>
      <c r="S170" s="834"/>
      <c r="T170" s="835"/>
      <c r="U170" s="840"/>
      <c r="V170" s="812"/>
      <c r="W170" s="834"/>
      <c r="X170" s="835"/>
      <c r="Y170" s="836"/>
      <c r="Z170" s="812"/>
      <c r="AA170" s="426"/>
      <c r="AB170" s="209"/>
      <c r="AC170" s="209"/>
      <c r="AD170" s="256"/>
      <c r="AE170" s="256"/>
      <c r="AF170" s="256"/>
      <c r="AG170" s="295" t="str">
        <f>AH169 &amp; "-" &amp; AJ169</f>
        <v>-</v>
      </c>
      <c r="AH170" s="295"/>
      <c r="AI170" s="295"/>
      <c r="AJ170" s="295"/>
      <c r="AK170" s="295" t="s">
        <v>88</v>
      </c>
      <c r="AL170" s="429"/>
      <c r="AM170" s="833"/>
      <c r="AN170" s="293"/>
      <c r="AO170" s="312"/>
      <c r="AP170" s="312"/>
      <c r="AQ170" s="312"/>
      <c r="AR170" s="312"/>
      <c r="AS170" s="312"/>
      <c r="AT170" s="312"/>
      <c r="AU170" s="293"/>
      <c r="AV170" s="293"/>
      <c r="AW170" s="293"/>
      <c r="AX170" s="293"/>
    </row>
    <row r="171" spans="1:50" s="34" customFormat="1" ht="20.100000000000001" customHeight="1">
      <c r="A171" s="842"/>
      <c r="B171" s="842"/>
      <c r="C171" s="842"/>
      <c r="D171" s="842"/>
      <c r="E171" s="293"/>
      <c r="F171" s="343"/>
      <c r="G171" s="561"/>
      <c r="H171" s="561"/>
      <c r="I171" s="845"/>
      <c r="J171" s="846"/>
      <c r="K171" s="816"/>
      <c r="L171" s="847"/>
      <c r="M171" s="848"/>
      <c r="N171" s="812"/>
      <c r="O171" s="834"/>
      <c r="P171" s="837"/>
      <c r="Q171" s="838"/>
      <c r="R171" s="812"/>
      <c r="S171" s="834"/>
      <c r="T171" s="835"/>
      <c r="U171" s="841"/>
      <c r="V171" s="812"/>
      <c r="W171" s="428"/>
      <c r="X171" s="176"/>
      <c r="Y171" s="209"/>
      <c r="Z171" s="255"/>
      <c r="AA171" s="255"/>
      <c r="AB171" s="255"/>
      <c r="AC171" s="255"/>
      <c r="AD171" s="256"/>
      <c r="AE171" s="256"/>
      <c r="AF171" s="256"/>
      <c r="AG171" s="256"/>
      <c r="AH171" s="257"/>
      <c r="AI171" s="197"/>
      <c r="AJ171" s="197"/>
      <c r="AK171" s="257"/>
      <c r="AL171" s="185"/>
      <c r="AM171" s="833"/>
      <c r="AN171" s="293"/>
      <c r="AO171" s="312"/>
      <c r="AP171" s="312"/>
      <c r="AQ171" s="312"/>
      <c r="AR171" s="312"/>
      <c r="AS171" s="312"/>
      <c r="AT171" s="312"/>
      <c r="AU171" s="293"/>
      <c r="AV171" s="293"/>
      <c r="AW171" s="293"/>
      <c r="AX171" s="293"/>
    </row>
    <row r="172" spans="1:50" s="34" customFormat="1" ht="20.100000000000001" customHeight="1">
      <c r="A172" s="842"/>
      <c r="B172" s="842"/>
      <c r="C172" s="842"/>
      <c r="D172" s="842"/>
      <c r="E172" s="293"/>
      <c r="F172" s="343"/>
      <c r="G172" s="561"/>
      <c r="H172" s="561"/>
      <c r="I172" s="845"/>
      <c r="J172" s="846"/>
      <c r="K172" s="816"/>
      <c r="L172" s="847"/>
      <c r="M172" s="848"/>
      <c r="N172" s="812"/>
      <c r="O172" s="834"/>
      <c r="P172" s="837"/>
      <c r="Q172" s="838"/>
      <c r="R172" s="812"/>
      <c r="S172" s="258"/>
      <c r="T172" s="260"/>
      <c r="U172" s="259"/>
      <c r="V172" s="255"/>
      <c r="W172" s="255"/>
      <c r="X172" s="255"/>
      <c r="Y172" s="255"/>
      <c r="Z172" s="255"/>
      <c r="AA172" s="255"/>
      <c r="AB172" s="255"/>
      <c r="AC172" s="255"/>
      <c r="AD172" s="256"/>
      <c r="AE172" s="256"/>
      <c r="AF172" s="256"/>
      <c r="AG172" s="256"/>
      <c r="AH172" s="257"/>
      <c r="AI172" s="197"/>
      <c r="AJ172" s="197"/>
      <c r="AK172" s="257"/>
      <c r="AL172" s="185"/>
      <c r="AM172" s="833"/>
      <c r="AN172" s="293"/>
      <c r="AO172" s="312"/>
      <c r="AP172" s="312"/>
      <c r="AQ172" s="312"/>
      <c r="AR172" s="312"/>
      <c r="AS172" s="312"/>
      <c r="AT172" s="312"/>
      <c r="AU172" s="293"/>
      <c r="AV172" s="293"/>
      <c r="AW172" s="293"/>
      <c r="AX172" s="293"/>
    </row>
    <row r="173" spans="1:50" ht="20.100000000000001" customHeight="1">
      <c r="A173" s="842"/>
      <c r="B173" s="842"/>
      <c r="C173" s="842"/>
      <c r="D173" s="842"/>
      <c r="E173" s="345"/>
      <c r="F173" s="346"/>
      <c r="G173" s="345"/>
      <c r="H173" s="345"/>
      <c r="I173" s="845"/>
      <c r="J173" s="846"/>
      <c r="K173" s="816"/>
      <c r="L173" s="847"/>
      <c r="M173" s="848"/>
      <c r="N173" s="812"/>
      <c r="O173" s="427"/>
      <c r="P173" s="163"/>
      <c r="Q173" s="209" t="s">
        <v>390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1"/>
      <c r="AM173" s="833"/>
      <c r="AN173" s="302"/>
      <c r="AO173" s="302"/>
      <c r="AP173" s="313"/>
      <c r="AQ173" s="313"/>
      <c r="AR173" s="313"/>
      <c r="AS173" s="313"/>
      <c r="AT173" s="313"/>
      <c r="AU173" s="302"/>
      <c r="AV173" s="302"/>
      <c r="AW173" s="302"/>
      <c r="AX173" s="302"/>
    </row>
    <row r="174" spans="1:50" ht="15" customHeight="1">
      <c r="A174" s="842"/>
      <c r="B174" s="842"/>
      <c r="C174" s="842"/>
      <c r="D174" s="345"/>
      <c r="E174" s="345"/>
      <c r="F174" s="343"/>
      <c r="G174" s="345"/>
      <c r="H174" s="345"/>
      <c r="I174" s="179"/>
      <c r="J174" s="85"/>
      <c r="K174" s="179"/>
      <c r="L174" s="323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33"/>
      <c r="AN174" s="302"/>
      <c r="AO174" s="302"/>
      <c r="AP174" s="313"/>
      <c r="AQ174" s="313"/>
      <c r="AR174" s="313"/>
      <c r="AS174" s="313"/>
      <c r="AT174" s="313"/>
      <c r="AU174" s="302"/>
      <c r="AV174" s="302"/>
      <c r="AW174" s="302"/>
      <c r="AX174" s="302"/>
    </row>
    <row r="175" spans="1:50" ht="15" customHeight="1">
      <c r="A175" s="842"/>
      <c r="B175" s="842"/>
      <c r="C175" s="345"/>
      <c r="D175" s="345"/>
      <c r="E175" s="345"/>
      <c r="F175" s="343"/>
      <c r="G175" s="345"/>
      <c r="H175" s="345"/>
      <c r="I175" s="179"/>
      <c r="J175" s="85"/>
      <c r="K175" s="179"/>
      <c r="L175" s="111"/>
      <c r="M175" s="161" t="s">
        <v>675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57"/>
      <c r="AI175" s="197"/>
      <c r="AJ175" s="196"/>
      <c r="AK175" s="161"/>
      <c r="AL175" s="197"/>
      <c r="AM175" s="185"/>
      <c r="AN175" s="302"/>
      <c r="AO175" s="302"/>
      <c r="AP175" s="302"/>
      <c r="AQ175" s="302"/>
      <c r="AR175" s="302"/>
      <c r="AS175" s="302"/>
      <c r="AT175" s="302"/>
      <c r="AU175" s="302"/>
      <c r="AV175" s="302"/>
      <c r="AW175" s="302"/>
      <c r="AX175" s="302"/>
    </row>
    <row r="176" spans="1:50" ht="15" customHeight="1">
      <c r="A176" s="842"/>
      <c r="B176" s="345"/>
      <c r="C176" s="345"/>
      <c r="D176" s="345"/>
      <c r="E176" s="345"/>
      <c r="F176" s="343"/>
      <c r="G176" s="345"/>
      <c r="H176" s="345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57"/>
      <c r="AI176" s="197"/>
      <c r="AJ176" s="196"/>
      <c r="AK176" s="161"/>
      <c r="AL176" s="197"/>
      <c r="AM176" s="185"/>
      <c r="AN176" s="302"/>
      <c r="AO176" s="302"/>
      <c r="AP176" s="302"/>
      <c r="AQ176" s="302"/>
      <c r="AR176" s="302"/>
      <c r="AS176" s="302"/>
      <c r="AT176" s="302"/>
      <c r="AU176" s="302"/>
      <c r="AV176" s="302"/>
      <c r="AW176" s="302"/>
      <c r="AX176" s="302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57"/>
      <c r="AI177" s="197"/>
      <c r="AJ177" s="196"/>
      <c r="AK177" s="161"/>
      <c r="AL177" s="197"/>
      <c r="AM177" s="185"/>
      <c r="AN177" s="302"/>
      <c r="AO177" s="302"/>
      <c r="AP177" s="302"/>
      <c r="AQ177" s="302"/>
      <c r="AR177" s="302"/>
      <c r="AS177" s="302"/>
      <c r="AT177" s="302"/>
      <c r="AU177" s="302"/>
      <c r="AV177" s="302"/>
      <c r="AW177" s="302"/>
      <c r="AX177" s="302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2"/>
      <c r="AM178" s="302"/>
      <c r="AN178" s="302"/>
      <c r="AO178" s="302"/>
      <c r="AP178" s="302"/>
      <c r="AQ178" s="302"/>
      <c r="AR178" s="302"/>
      <c r="AS178" s="302"/>
      <c r="AT178" s="302"/>
      <c r="AU178" s="302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42">
        <v>1</v>
      </c>
      <c r="B181" s="293"/>
      <c r="C181" s="293"/>
      <c r="D181" s="293"/>
      <c r="E181" s="293"/>
      <c r="F181" s="315"/>
      <c r="G181" s="315"/>
      <c r="H181" s="315"/>
      <c r="I181" s="96"/>
      <c r="J181" s="86"/>
      <c r="K181" s="86"/>
      <c r="L181" s="334">
        <f>mergeValue(A181)</f>
        <v>1</v>
      </c>
      <c r="M181" s="208" t="s">
        <v>23</v>
      </c>
      <c r="N181" s="894"/>
      <c r="O181" s="895"/>
      <c r="P181" s="895"/>
      <c r="Q181" s="895"/>
      <c r="R181" s="895"/>
      <c r="S181" s="895"/>
      <c r="T181" s="895"/>
      <c r="U181" s="895"/>
      <c r="V181" s="895"/>
      <c r="W181" s="895"/>
      <c r="X181" s="895"/>
      <c r="Y181" s="895"/>
      <c r="Z181" s="895"/>
      <c r="AA181" s="895"/>
      <c r="AB181" s="895"/>
      <c r="AC181" s="895"/>
      <c r="AD181" s="895"/>
      <c r="AE181" s="895"/>
      <c r="AF181" s="895"/>
      <c r="AG181" s="895"/>
      <c r="AH181" s="895"/>
      <c r="AI181" s="895"/>
      <c r="AJ181" s="895"/>
      <c r="AK181" s="866"/>
      <c r="AL181" s="633" t="s">
        <v>622</v>
      </c>
      <c r="AM181" s="293"/>
      <c r="AN181" s="293"/>
      <c r="AO181" s="293"/>
      <c r="AP181" s="293"/>
      <c r="AQ181" s="293"/>
      <c r="AR181" s="293"/>
      <c r="AS181" s="293"/>
      <c r="AT181" s="293"/>
      <c r="AU181" s="293"/>
      <c r="AV181" s="293"/>
      <c r="AW181" s="293"/>
    </row>
    <row r="182" spans="1:50" s="34" customFormat="1" ht="22.5" customHeight="1">
      <c r="A182" s="842"/>
      <c r="B182" s="842">
        <v>1</v>
      </c>
      <c r="C182" s="293"/>
      <c r="D182" s="293"/>
      <c r="E182" s="293"/>
      <c r="F182" s="343"/>
      <c r="G182" s="561"/>
      <c r="H182" s="561"/>
      <c r="I182" s="218"/>
      <c r="J182" s="46"/>
      <c r="L182" s="334" t="str">
        <f>mergeValue(A182) &amp;"."&amp; mergeValue(B182)</f>
        <v>1.1</v>
      </c>
      <c r="M182" s="158" t="s">
        <v>18</v>
      </c>
      <c r="N182" s="892"/>
      <c r="O182" s="893"/>
      <c r="P182" s="893"/>
      <c r="Q182" s="893"/>
      <c r="R182" s="893"/>
      <c r="S182" s="893"/>
      <c r="T182" s="893"/>
      <c r="U182" s="893"/>
      <c r="V182" s="893"/>
      <c r="W182" s="893"/>
      <c r="X182" s="893"/>
      <c r="Y182" s="893"/>
      <c r="Z182" s="893"/>
      <c r="AA182" s="893"/>
      <c r="AB182" s="893"/>
      <c r="AC182" s="893"/>
      <c r="AD182" s="893"/>
      <c r="AE182" s="893"/>
      <c r="AF182" s="893"/>
      <c r="AG182" s="893"/>
      <c r="AH182" s="893"/>
      <c r="AI182" s="893"/>
      <c r="AJ182" s="893"/>
      <c r="AK182" s="862"/>
      <c r="AL182" s="632" t="s">
        <v>483</v>
      </c>
      <c r="AM182" s="293"/>
      <c r="AN182" s="293"/>
      <c r="AO182" s="293"/>
      <c r="AP182" s="293"/>
      <c r="AQ182" s="293"/>
      <c r="AR182" s="293"/>
      <c r="AS182" s="293"/>
      <c r="AT182" s="293"/>
      <c r="AU182" s="293"/>
      <c r="AV182" s="293"/>
      <c r="AW182" s="293"/>
    </row>
    <row r="183" spans="1:50" s="34" customFormat="1" ht="45" customHeight="1">
      <c r="A183" s="842"/>
      <c r="B183" s="842"/>
      <c r="C183" s="842">
        <v>1</v>
      </c>
      <c r="D183" s="293"/>
      <c r="E183" s="293"/>
      <c r="F183" s="343"/>
      <c r="G183" s="561"/>
      <c r="H183" s="561"/>
      <c r="I183" s="218"/>
      <c r="J183" s="46"/>
      <c r="L183" s="334" t="str">
        <f>mergeValue(A183) &amp;"."&amp; mergeValue(B183)&amp;"."&amp; mergeValue(C183)</f>
        <v>1.1.1</v>
      </c>
      <c r="M183" s="159" t="s">
        <v>644</v>
      </c>
      <c r="N183" s="892"/>
      <c r="O183" s="893"/>
      <c r="P183" s="893"/>
      <c r="Q183" s="893"/>
      <c r="R183" s="893"/>
      <c r="S183" s="893"/>
      <c r="T183" s="893"/>
      <c r="U183" s="893"/>
      <c r="V183" s="893"/>
      <c r="W183" s="893"/>
      <c r="X183" s="893"/>
      <c r="Y183" s="893"/>
      <c r="Z183" s="893"/>
      <c r="AA183" s="893"/>
      <c r="AB183" s="893"/>
      <c r="AC183" s="893"/>
      <c r="AD183" s="893"/>
      <c r="AE183" s="893"/>
      <c r="AF183" s="893"/>
      <c r="AG183" s="893"/>
      <c r="AH183" s="893"/>
      <c r="AI183" s="893"/>
      <c r="AJ183" s="893"/>
      <c r="AK183" s="862"/>
      <c r="AL183" s="632" t="s">
        <v>673</v>
      </c>
      <c r="AM183" s="293"/>
      <c r="AN183" s="293"/>
      <c r="AO183" s="293"/>
      <c r="AP183" s="293"/>
      <c r="AQ183" s="293"/>
      <c r="AR183" s="293"/>
      <c r="AS183" s="293"/>
      <c r="AT183" s="293"/>
      <c r="AU183" s="293"/>
      <c r="AV183" s="293"/>
      <c r="AW183" s="293"/>
    </row>
    <row r="184" spans="1:50" s="34" customFormat="1" ht="20.100000000000001" customHeight="1">
      <c r="A184" s="842"/>
      <c r="B184" s="842"/>
      <c r="C184" s="842"/>
      <c r="D184" s="842">
        <v>1</v>
      </c>
      <c r="E184" s="293"/>
      <c r="F184" s="343"/>
      <c r="G184" s="561"/>
      <c r="H184" s="561"/>
      <c r="I184" s="845"/>
      <c r="J184" s="846"/>
      <c r="K184" s="816"/>
      <c r="L184" s="863" t="str">
        <f>mergeValue(A184) &amp;"."&amp; mergeValue(B184)&amp;"."&amp; mergeValue(C184)&amp;"."&amp; mergeValue(D184)</f>
        <v>1.1.1.1</v>
      </c>
      <c r="M184" s="856"/>
      <c r="N184" s="858"/>
      <c r="O184" s="837" t="s">
        <v>96</v>
      </c>
      <c r="P184" s="838"/>
      <c r="Q184" s="812" t="s">
        <v>88</v>
      </c>
      <c r="R184" s="834"/>
      <c r="S184" s="835">
        <v>1</v>
      </c>
      <c r="T184" s="839"/>
      <c r="U184" s="812" t="s">
        <v>88</v>
      </c>
      <c r="V184" s="834"/>
      <c r="W184" s="835" t="s">
        <v>96</v>
      </c>
      <c r="X184" s="836"/>
      <c r="Y184" s="812" t="s">
        <v>88</v>
      </c>
      <c r="Z184" s="190"/>
      <c r="AA184" s="112">
        <v>1</v>
      </c>
      <c r="AB184" s="413"/>
      <c r="AC184" s="557"/>
      <c r="AD184" s="557"/>
      <c r="AE184" s="558"/>
      <c r="AF184" s="557"/>
      <c r="AG184" s="559"/>
      <c r="AH184" s="560" t="s">
        <v>87</v>
      </c>
      <c r="AI184" s="559"/>
      <c r="AJ184" s="560" t="s">
        <v>88</v>
      </c>
      <c r="AK184" s="277"/>
      <c r="AL184" s="833" t="s">
        <v>674</v>
      </c>
      <c r="AM184" s="293" t="str">
        <f>strCheckDateOnDP(AC184:AK184,List06_10_DP)</f>
        <v/>
      </c>
      <c r="AN184" s="312" t="str">
        <f>IF(AND(COUNTIF(AO180:AO180,AO184)&gt;1,AO184&lt;&gt;""),"ErrUnique:HasDoubleConn","")</f>
        <v/>
      </c>
      <c r="AO184" s="312"/>
      <c r="AP184" s="312"/>
      <c r="AQ184" s="312"/>
      <c r="AR184" s="312"/>
      <c r="AS184" s="312"/>
      <c r="AT184" s="293"/>
      <c r="AU184" s="293"/>
      <c r="AV184" s="293"/>
      <c r="AW184" s="293"/>
    </row>
    <row r="185" spans="1:50" s="34" customFormat="1" ht="20.100000000000001" customHeight="1">
      <c r="A185" s="842"/>
      <c r="B185" s="842"/>
      <c r="C185" s="842"/>
      <c r="D185" s="842"/>
      <c r="E185" s="293"/>
      <c r="F185" s="343"/>
      <c r="G185" s="561"/>
      <c r="H185" s="561"/>
      <c r="I185" s="845"/>
      <c r="J185" s="846"/>
      <c r="K185" s="816"/>
      <c r="L185" s="847"/>
      <c r="M185" s="857"/>
      <c r="N185" s="858"/>
      <c r="O185" s="837"/>
      <c r="P185" s="838"/>
      <c r="Q185" s="812"/>
      <c r="R185" s="834"/>
      <c r="S185" s="835"/>
      <c r="T185" s="840"/>
      <c r="U185" s="812"/>
      <c r="V185" s="834"/>
      <c r="W185" s="835"/>
      <c r="X185" s="836"/>
      <c r="Y185" s="812"/>
      <c r="Z185" s="426"/>
      <c r="AA185" s="209"/>
      <c r="AB185" s="209"/>
      <c r="AC185" s="256"/>
      <c r="AD185" s="256"/>
      <c r="AE185" s="256"/>
      <c r="AF185" s="295" t="str">
        <f>AG184 &amp; "-" &amp; AI184</f>
        <v>-</v>
      </c>
      <c r="AG185" s="295"/>
      <c r="AH185" s="295"/>
      <c r="AI185" s="295"/>
      <c r="AJ185" s="295" t="s">
        <v>88</v>
      </c>
      <c r="AK185" s="429"/>
      <c r="AL185" s="833"/>
      <c r="AM185" s="293"/>
      <c r="AN185" s="312"/>
      <c r="AO185" s="312"/>
      <c r="AP185" s="312"/>
      <c r="AQ185" s="312"/>
      <c r="AR185" s="312"/>
      <c r="AS185" s="312"/>
      <c r="AT185" s="293"/>
      <c r="AU185" s="293"/>
      <c r="AV185" s="293"/>
      <c r="AW185" s="293"/>
    </row>
    <row r="186" spans="1:50" s="34" customFormat="1" ht="20.100000000000001" customHeight="1">
      <c r="A186" s="842"/>
      <c r="B186" s="842"/>
      <c r="C186" s="842"/>
      <c r="D186" s="842"/>
      <c r="E186" s="293"/>
      <c r="F186" s="343"/>
      <c r="G186" s="561"/>
      <c r="H186" s="561"/>
      <c r="I186" s="845"/>
      <c r="J186" s="846"/>
      <c r="K186" s="816"/>
      <c r="L186" s="847"/>
      <c r="M186" s="857"/>
      <c r="N186" s="858"/>
      <c r="O186" s="837"/>
      <c r="P186" s="838"/>
      <c r="Q186" s="812"/>
      <c r="R186" s="834"/>
      <c r="S186" s="835"/>
      <c r="T186" s="841"/>
      <c r="U186" s="812"/>
      <c r="V186" s="428"/>
      <c r="W186" s="176"/>
      <c r="X186" s="209"/>
      <c r="Y186" s="255"/>
      <c r="Z186" s="255"/>
      <c r="AA186" s="255"/>
      <c r="AB186" s="255"/>
      <c r="AC186" s="256"/>
      <c r="AD186" s="256"/>
      <c r="AE186" s="256"/>
      <c r="AF186" s="256"/>
      <c r="AG186" s="257"/>
      <c r="AH186" s="197"/>
      <c r="AI186" s="197"/>
      <c r="AJ186" s="257"/>
      <c r="AK186" s="185"/>
      <c r="AL186" s="833"/>
      <c r="AM186" s="293"/>
      <c r="AN186" s="312"/>
      <c r="AO186" s="312"/>
      <c r="AP186" s="312"/>
      <c r="AQ186" s="312"/>
      <c r="AR186" s="312"/>
      <c r="AS186" s="312"/>
      <c r="AT186" s="293"/>
      <c r="AU186" s="293"/>
      <c r="AV186" s="293"/>
      <c r="AW186" s="293"/>
    </row>
    <row r="187" spans="1:50" s="34" customFormat="1" ht="20.100000000000001" customHeight="1">
      <c r="A187" s="842"/>
      <c r="B187" s="842"/>
      <c r="C187" s="842"/>
      <c r="D187" s="842"/>
      <c r="E187" s="293"/>
      <c r="F187" s="343"/>
      <c r="G187" s="561"/>
      <c r="H187" s="561"/>
      <c r="I187" s="845"/>
      <c r="J187" s="846"/>
      <c r="K187" s="816"/>
      <c r="L187" s="847"/>
      <c r="M187" s="857"/>
      <c r="N187" s="858"/>
      <c r="O187" s="837"/>
      <c r="P187" s="838"/>
      <c r="Q187" s="812"/>
      <c r="R187" s="258"/>
      <c r="S187" s="260"/>
      <c r="T187" s="259"/>
      <c r="U187" s="255"/>
      <c r="V187" s="255"/>
      <c r="W187" s="255"/>
      <c r="X187" s="255"/>
      <c r="Y187" s="255"/>
      <c r="Z187" s="255"/>
      <c r="AA187" s="255"/>
      <c r="AB187" s="255"/>
      <c r="AC187" s="256"/>
      <c r="AD187" s="256"/>
      <c r="AE187" s="256"/>
      <c r="AF187" s="256"/>
      <c r="AG187" s="257"/>
      <c r="AH187" s="197"/>
      <c r="AI187" s="197"/>
      <c r="AJ187" s="257"/>
      <c r="AK187" s="185"/>
      <c r="AL187" s="833"/>
      <c r="AM187" s="293"/>
      <c r="AN187" s="312"/>
      <c r="AO187" s="312"/>
      <c r="AP187" s="312"/>
      <c r="AQ187" s="312"/>
      <c r="AR187" s="312"/>
      <c r="AS187" s="312"/>
      <c r="AT187" s="293"/>
      <c r="AU187" s="293"/>
      <c r="AV187" s="293"/>
      <c r="AW187" s="293"/>
    </row>
    <row r="188" spans="1:50" ht="20.100000000000001" customHeight="1">
      <c r="A188" s="842"/>
      <c r="B188" s="842"/>
      <c r="C188" s="842"/>
      <c r="D188" s="842"/>
      <c r="E188" s="345"/>
      <c r="F188" s="346"/>
      <c r="G188" s="345"/>
      <c r="H188" s="345"/>
      <c r="I188" s="845"/>
      <c r="J188" s="846"/>
      <c r="K188" s="816"/>
      <c r="L188" s="847"/>
      <c r="M188" s="857"/>
      <c r="N188" s="427"/>
      <c r="O188" s="163"/>
      <c r="P188" s="209" t="s">
        <v>390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1"/>
      <c r="AL188" s="833"/>
      <c r="AM188" s="302"/>
      <c r="AN188" s="302"/>
      <c r="AO188" s="313"/>
      <c r="AP188" s="313"/>
      <c r="AQ188" s="313"/>
      <c r="AR188" s="313"/>
      <c r="AS188" s="313"/>
      <c r="AT188" s="302"/>
      <c r="AU188" s="302"/>
      <c r="AV188" s="302"/>
      <c r="AW188" s="302"/>
    </row>
    <row r="189" spans="1:50" ht="15" customHeight="1">
      <c r="A189" s="842"/>
      <c r="B189" s="842"/>
      <c r="C189" s="842"/>
      <c r="D189" s="345"/>
      <c r="E189" s="345"/>
      <c r="F189" s="343"/>
      <c r="G189" s="345"/>
      <c r="H189" s="345"/>
      <c r="I189" s="179"/>
      <c r="J189" s="85"/>
      <c r="K189" s="179"/>
      <c r="L189" s="323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33"/>
      <c r="AM189" s="302"/>
      <c r="AN189" s="302"/>
      <c r="AO189" s="313"/>
      <c r="AP189" s="313"/>
      <c r="AQ189" s="313"/>
      <c r="AR189" s="313"/>
      <c r="AS189" s="313"/>
      <c r="AT189" s="302"/>
      <c r="AU189" s="302"/>
      <c r="AV189" s="302"/>
      <c r="AW189" s="302"/>
    </row>
    <row r="190" spans="1:50" ht="15" customHeight="1">
      <c r="A190" s="842"/>
      <c r="B190" s="842"/>
      <c r="C190" s="345"/>
      <c r="D190" s="345"/>
      <c r="E190" s="345"/>
      <c r="F190" s="343"/>
      <c r="G190" s="345"/>
      <c r="H190" s="345"/>
      <c r="I190" s="179"/>
      <c r="J190" s="85"/>
      <c r="K190" s="179"/>
      <c r="L190" s="111"/>
      <c r="M190" s="161" t="s">
        <v>675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57"/>
      <c r="AH190" s="162"/>
      <c r="AI190" s="196"/>
      <c r="AJ190" s="161"/>
      <c r="AK190" s="197"/>
      <c r="AL190" s="185"/>
      <c r="AM190" s="302"/>
      <c r="AN190" s="302"/>
      <c r="AO190" s="302"/>
      <c r="AP190" s="302"/>
      <c r="AQ190" s="302"/>
      <c r="AR190" s="302"/>
      <c r="AS190" s="302"/>
      <c r="AT190" s="302"/>
      <c r="AU190" s="302"/>
      <c r="AV190" s="302"/>
      <c r="AW190" s="302"/>
    </row>
    <row r="191" spans="1:50" ht="15" customHeight="1">
      <c r="A191" s="842"/>
      <c r="B191" s="345"/>
      <c r="C191" s="345"/>
      <c r="D191" s="345"/>
      <c r="E191" s="345"/>
      <c r="F191" s="343"/>
      <c r="G191" s="345"/>
      <c r="H191" s="345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57"/>
      <c r="AH191" s="162"/>
      <c r="AI191" s="196"/>
      <c r="AJ191" s="161"/>
      <c r="AK191" s="197"/>
      <c r="AL191" s="185"/>
      <c r="AM191" s="302"/>
      <c r="AN191" s="302"/>
      <c r="AO191" s="302"/>
      <c r="AP191" s="302"/>
      <c r="AQ191" s="302"/>
      <c r="AR191" s="302"/>
      <c r="AS191" s="302"/>
      <c r="AT191" s="302"/>
      <c r="AU191" s="302"/>
      <c r="AV191" s="302"/>
      <c r="AW191" s="302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57"/>
      <c r="AH192" s="162"/>
      <c r="AI192" s="196"/>
      <c r="AJ192" s="161"/>
      <c r="AK192" s="197"/>
      <c r="AL192" s="185"/>
      <c r="AM192" s="302"/>
      <c r="AN192" s="302"/>
      <c r="AO192" s="302"/>
      <c r="AP192" s="302"/>
      <c r="AQ192" s="302"/>
      <c r="AR192" s="302"/>
      <c r="AS192" s="302"/>
      <c r="AT192" s="302"/>
      <c r="AU192" s="302"/>
      <c r="AV192" s="302"/>
      <c r="AW192" s="302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2"/>
      <c r="AL193" s="302"/>
      <c r="AM193" s="302"/>
      <c r="AN193" s="302"/>
      <c r="AO193" s="302"/>
      <c r="AP193" s="302"/>
      <c r="AQ193" s="302"/>
      <c r="AR193" s="302"/>
      <c r="AS193" s="302"/>
      <c r="AT193" s="302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2"/>
      <c r="AL194" s="302"/>
      <c r="AM194" s="302"/>
      <c r="AN194" s="302"/>
      <c r="AO194" s="302"/>
      <c r="AP194" s="302"/>
      <c r="AQ194" s="302"/>
      <c r="AR194" s="302"/>
      <c r="AS194" s="302"/>
      <c r="AT194" s="302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47"/>
      <c r="U196" s="113"/>
      <c r="V196" s="179"/>
      <c r="W196" s="179"/>
      <c r="X196" s="179"/>
      <c r="Y196" s="347"/>
      <c r="Z196" s="179"/>
      <c r="AA196" s="179"/>
      <c r="AB196" s="179"/>
      <c r="AC196" s="325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2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2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2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12" t="s">
        <v>88</v>
      </c>
      <c r="R200" s="917"/>
      <c r="S200" s="835">
        <v>1</v>
      </c>
      <c r="T200" s="916"/>
      <c r="U200" s="812" t="s">
        <v>87</v>
      </c>
      <c r="V200" s="834"/>
      <c r="W200" s="835">
        <v>1</v>
      </c>
      <c r="X200" s="915"/>
      <c r="Y200" s="812" t="s">
        <v>87</v>
      </c>
      <c r="Z200" s="190"/>
      <c r="AA200" s="112">
        <v>1</v>
      </c>
      <c r="AB200" s="325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12"/>
      <c r="R201" s="917"/>
      <c r="S201" s="835"/>
      <c r="T201" s="916"/>
      <c r="U201" s="812"/>
      <c r="V201" s="834"/>
      <c r="W201" s="835"/>
      <c r="X201" s="915"/>
      <c r="Y201" s="812"/>
      <c r="Z201" s="426"/>
      <c r="AA201" s="209"/>
      <c r="AB201" s="114" t="s">
        <v>391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12"/>
      <c r="R202" s="917"/>
      <c r="S202" s="835"/>
      <c r="T202" s="916"/>
      <c r="U202" s="812"/>
      <c r="V202" s="428"/>
      <c r="W202" s="176"/>
      <c r="X202" s="209" t="s">
        <v>683</v>
      </c>
      <c r="Y202" s="255"/>
      <c r="Z202" s="255"/>
      <c r="AA202" s="255"/>
      <c r="AB202" s="552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12"/>
      <c r="R203" s="260"/>
      <c r="S203" s="260"/>
      <c r="T203" s="259"/>
      <c r="U203" s="255"/>
      <c r="V203" s="255"/>
      <c r="W203" s="255"/>
      <c r="X203" s="255"/>
      <c r="Y203" s="255"/>
      <c r="Z203" s="255"/>
      <c r="AA203" s="255"/>
      <c r="AB203" s="552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1" t="s">
        <v>53</v>
      </c>
      <c r="B244" s="139" t="s">
        <v>256</v>
      </c>
      <c r="C244" s="140"/>
      <c r="D244" s="142"/>
      <c r="E244" s="590"/>
      <c r="F244" s="432" t="s">
        <v>256</v>
      </c>
      <c r="G244" s="432" t="s">
        <v>256</v>
      </c>
      <c r="H244" s="432" t="s">
        <v>256</v>
      </c>
      <c r="I244" s="435"/>
      <c r="J244" s="433"/>
      <c r="K244" s="434"/>
      <c r="M244" s="595" t="str">
        <f>IF(ISERROR(INDEX(kind_of_nameforms,MATCH(E244,kind_of_forms,0),1)),"",INDEX(kind_of_nameforms,MATCH(E244,kind_of_forms,0),1))</f>
        <v/>
      </c>
    </row>
    <row r="247" spans="1:83" s="381" customFormat="1" ht="15">
      <c r="A247" s="33" t="s">
        <v>426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0"/>
      <c r="V247" s="33"/>
      <c r="W247" s="33"/>
    </row>
    <row r="248" spans="1:83" s="381" customFormat="1" ht="15">
      <c r="D248" s="479"/>
      <c r="E248" s="479"/>
      <c r="F248" s="479"/>
      <c r="G248" s="479"/>
      <c r="H248" s="479"/>
      <c r="I248" s="479"/>
      <c r="J248" s="479"/>
      <c r="K248" s="479"/>
      <c r="L248" s="479"/>
      <c r="U248" s="382"/>
    </row>
    <row r="249" spans="1:83" s="385" customFormat="1" ht="15" customHeight="1">
      <c r="A249" s="89"/>
      <c r="B249" s="245" t="s">
        <v>427</v>
      </c>
      <c r="C249" s="890"/>
      <c r="D249" s="734">
        <v>1</v>
      </c>
      <c r="E249" s="831"/>
      <c r="F249" s="473"/>
      <c r="G249" s="247">
        <v>0</v>
      </c>
      <c r="H249" s="478"/>
      <c r="I249" s="370"/>
      <c r="J249" s="516" t="s">
        <v>525</v>
      </c>
      <c r="K249" s="176"/>
      <c r="L249" s="386"/>
      <c r="M249" s="312">
        <f>mergeValue(H249)</f>
        <v>0</v>
      </c>
      <c r="N249" s="293"/>
      <c r="O249" s="293"/>
      <c r="P249" s="312" t="str">
        <f>IF(ISERROR(MATCH(Q249,MODesc,0)),"n","y")</f>
        <v>n</v>
      </c>
      <c r="Q249" s="293"/>
      <c r="R249" s="312" t="str">
        <f>K249&amp;"("&amp;L249&amp;")"</f>
        <v>()</v>
      </c>
      <c r="S249" s="245"/>
      <c r="T249" s="245"/>
      <c r="U249" s="368"/>
      <c r="V249" s="245"/>
      <c r="W249" s="245"/>
      <c r="X249" s="245"/>
      <c r="Y249" s="384"/>
      <c r="Z249" s="384"/>
      <c r="AA249" s="345"/>
      <c r="AB249" s="345"/>
      <c r="AC249" s="345"/>
      <c r="AD249" s="345"/>
      <c r="AE249" s="345"/>
      <c r="AF249" s="345"/>
      <c r="AG249" s="345"/>
      <c r="AH249" s="345"/>
      <c r="AI249" s="345"/>
      <c r="AJ249" s="345"/>
      <c r="AK249" s="345"/>
      <c r="AL249" s="345"/>
      <c r="AM249" s="345"/>
      <c r="AN249" s="345"/>
      <c r="AO249" s="345"/>
      <c r="AP249" s="345"/>
      <c r="AQ249" s="345"/>
      <c r="AR249" s="345"/>
      <c r="AS249" s="345"/>
      <c r="AT249" s="345"/>
      <c r="AU249" s="345"/>
      <c r="AV249" s="345"/>
      <c r="AW249" s="345"/>
      <c r="AX249" s="345"/>
      <c r="AY249" s="345"/>
      <c r="AZ249" s="345"/>
      <c r="BA249" s="345"/>
      <c r="BB249" s="345"/>
      <c r="BC249" s="345"/>
      <c r="BD249" s="345"/>
      <c r="BE249" s="345"/>
      <c r="BF249" s="345"/>
      <c r="BG249" s="345"/>
      <c r="BH249" s="345"/>
      <c r="BI249" s="345"/>
      <c r="BJ249" s="345"/>
      <c r="BK249" s="345"/>
      <c r="BL249" s="345"/>
      <c r="BM249" s="345"/>
      <c r="BN249" s="345"/>
      <c r="BO249" s="345"/>
      <c r="BP249" s="345"/>
      <c r="BQ249" s="345"/>
      <c r="BR249" s="345"/>
      <c r="BS249" s="345"/>
      <c r="BT249" s="345"/>
      <c r="BU249" s="345"/>
      <c r="BV249" s="384"/>
      <c r="BW249" s="384"/>
      <c r="BX249" s="384"/>
      <c r="BY249" s="384"/>
      <c r="BZ249" s="384"/>
      <c r="CA249" s="384"/>
      <c r="CB249" s="384"/>
      <c r="CC249" s="384"/>
      <c r="CD249" s="384"/>
      <c r="CE249" s="384"/>
    </row>
    <row r="250" spans="1:83" s="385" customFormat="1" ht="15" customHeight="1">
      <c r="A250" s="89"/>
      <c r="B250" s="89"/>
      <c r="C250" s="890"/>
      <c r="D250" s="734"/>
      <c r="E250" s="831"/>
      <c r="F250" s="370"/>
      <c r="G250" s="371"/>
      <c r="H250" s="176" t="s">
        <v>425</v>
      </c>
      <c r="I250" s="371"/>
      <c r="J250" s="371"/>
      <c r="K250" s="387"/>
      <c r="L250" s="386"/>
      <c r="M250" s="293"/>
      <c r="N250" s="293"/>
      <c r="O250" s="293"/>
      <c r="P250" s="293"/>
      <c r="Q250" s="312"/>
      <c r="R250" s="293"/>
      <c r="S250" s="245"/>
      <c r="T250" s="245"/>
      <c r="U250" s="368"/>
      <c r="V250" s="245"/>
      <c r="W250" s="245"/>
      <c r="X250" s="245"/>
      <c r="Y250" s="384"/>
      <c r="Z250" s="384"/>
      <c r="AA250" s="345"/>
      <c r="AB250" s="345"/>
      <c r="AC250" s="345"/>
      <c r="AD250" s="345"/>
      <c r="AE250" s="345"/>
      <c r="AF250" s="345"/>
      <c r="AG250" s="345"/>
      <c r="AH250" s="345"/>
      <c r="AI250" s="345"/>
      <c r="AJ250" s="345"/>
      <c r="AK250" s="345"/>
      <c r="AL250" s="345"/>
      <c r="AM250" s="345"/>
      <c r="AN250" s="345"/>
      <c r="AO250" s="345"/>
      <c r="AP250" s="345"/>
      <c r="AQ250" s="345"/>
      <c r="AR250" s="345"/>
      <c r="AS250" s="345"/>
      <c r="AT250" s="345"/>
      <c r="AU250" s="345"/>
      <c r="AV250" s="345"/>
      <c r="AW250" s="345"/>
      <c r="AX250" s="345"/>
      <c r="AY250" s="345"/>
      <c r="AZ250" s="345"/>
      <c r="BA250" s="345"/>
      <c r="BB250" s="345"/>
      <c r="BC250" s="345"/>
      <c r="BD250" s="345"/>
      <c r="BE250" s="345"/>
      <c r="BF250" s="345"/>
      <c r="BG250" s="345"/>
      <c r="BH250" s="345"/>
      <c r="BI250" s="345"/>
      <c r="BJ250" s="345"/>
      <c r="BK250" s="345"/>
      <c r="BL250" s="345"/>
      <c r="BM250" s="345"/>
      <c r="BN250" s="345"/>
      <c r="BO250" s="345"/>
      <c r="BP250" s="345"/>
      <c r="BQ250" s="345"/>
      <c r="BR250" s="345"/>
      <c r="BS250" s="345"/>
      <c r="BT250" s="345"/>
      <c r="BU250" s="345"/>
      <c r="BV250" s="384"/>
      <c r="BW250" s="384"/>
      <c r="BX250" s="384"/>
      <c r="BY250" s="384"/>
      <c r="BZ250" s="384"/>
      <c r="CA250" s="384"/>
      <c r="CB250" s="384"/>
      <c r="CC250" s="384"/>
      <c r="CD250" s="384"/>
      <c r="CE250" s="384"/>
    </row>
    <row r="251" spans="1:83" s="381" customFormat="1" ht="15">
      <c r="Q251" s="388"/>
      <c r="U251" s="382"/>
    </row>
    <row r="252" spans="1:83" s="381" customFormat="1" ht="15">
      <c r="A252" s="33" t="s">
        <v>428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89"/>
      <c r="R252" s="33"/>
      <c r="S252" s="33"/>
      <c r="T252" s="33"/>
      <c r="U252" s="380"/>
      <c r="V252" s="33"/>
      <c r="W252" s="33"/>
    </row>
    <row r="253" spans="1:83" s="381" customFormat="1" ht="15">
      <c r="F253" s="479"/>
      <c r="G253" s="479"/>
      <c r="H253" s="479"/>
      <c r="I253" s="479"/>
      <c r="J253" s="479"/>
      <c r="K253" s="479"/>
      <c r="L253" s="479"/>
      <c r="Q253" s="388"/>
      <c r="U253" s="382"/>
    </row>
    <row r="254" spans="1:83" s="385" customFormat="1" ht="15" customHeight="1">
      <c r="A254" s="89"/>
      <c r="B254" s="245" t="s">
        <v>427</v>
      </c>
      <c r="C254" s="891"/>
      <c r="D254" s="369"/>
      <c r="E254" s="597"/>
      <c r="F254" s="896"/>
      <c r="G254" s="734">
        <v>0</v>
      </c>
      <c r="H254" s="889"/>
      <c r="I254" s="370"/>
      <c r="J254" s="516" t="s">
        <v>525</v>
      </c>
      <c r="K254" s="176"/>
      <c r="L254" s="386"/>
      <c r="M254" s="312">
        <f>mergeValue(H254)</f>
        <v>0</v>
      </c>
      <c r="N254" s="293"/>
      <c r="O254" s="293"/>
      <c r="P254" s="293"/>
      <c r="Q254" s="293"/>
      <c r="R254" s="312" t="str">
        <f>K254&amp;"("&amp;L254&amp;")"</f>
        <v>()</v>
      </c>
      <c r="S254" s="245"/>
      <c r="T254" s="245"/>
      <c r="U254" s="368"/>
      <c r="V254" s="245"/>
      <c r="W254" s="245"/>
      <c r="X254" s="245"/>
      <c r="Y254" s="384"/>
      <c r="Z254" s="384"/>
      <c r="AA254" s="345"/>
      <c r="AB254" s="345"/>
      <c r="AC254" s="345"/>
      <c r="AD254" s="345"/>
      <c r="AE254" s="345"/>
      <c r="AF254" s="345"/>
      <c r="AG254" s="345"/>
      <c r="AH254" s="345"/>
      <c r="AI254" s="345"/>
      <c r="AJ254" s="345"/>
      <c r="AK254" s="345"/>
      <c r="AL254" s="345"/>
      <c r="AM254" s="345"/>
      <c r="AN254" s="345"/>
      <c r="AO254" s="345"/>
      <c r="AP254" s="345"/>
      <c r="AQ254" s="345"/>
      <c r="AR254" s="345"/>
      <c r="AS254" s="345"/>
      <c r="AT254" s="345"/>
      <c r="AU254" s="345"/>
      <c r="AV254" s="345"/>
      <c r="AW254" s="345"/>
      <c r="AX254" s="345"/>
      <c r="AY254" s="345"/>
      <c r="AZ254" s="345"/>
      <c r="BA254" s="345"/>
      <c r="BB254" s="345"/>
      <c r="BC254" s="345"/>
      <c r="BD254" s="345"/>
      <c r="BE254" s="345"/>
      <c r="BF254" s="345"/>
      <c r="BG254" s="345"/>
      <c r="BH254" s="345"/>
      <c r="BI254" s="345"/>
      <c r="BJ254" s="345"/>
      <c r="BK254" s="345"/>
      <c r="BL254" s="345"/>
      <c r="BM254" s="345"/>
      <c r="BN254" s="345"/>
      <c r="BO254" s="345"/>
      <c r="BP254" s="345"/>
      <c r="BQ254" s="345"/>
      <c r="BR254" s="345"/>
      <c r="BS254" s="345"/>
      <c r="BT254" s="345"/>
      <c r="BU254" s="345"/>
      <c r="BV254" s="384"/>
      <c r="BW254" s="384"/>
      <c r="BX254" s="384"/>
      <c r="BY254" s="384"/>
      <c r="BZ254" s="384"/>
      <c r="CA254" s="384"/>
      <c r="CB254" s="384"/>
      <c r="CC254" s="384"/>
      <c r="CD254" s="384"/>
      <c r="CE254" s="384"/>
    </row>
    <row r="255" spans="1:83" s="385" customFormat="1" ht="15" customHeight="1">
      <c r="A255" s="89"/>
      <c r="B255" s="89"/>
      <c r="C255" s="891"/>
      <c r="D255" s="369"/>
      <c r="E255" s="597"/>
      <c r="F255" s="896"/>
      <c r="G255" s="734"/>
      <c r="H255" s="889"/>
      <c r="I255" s="371"/>
      <c r="J255" s="371"/>
      <c r="K255" s="176" t="s">
        <v>4</v>
      </c>
      <c r="L255" s="386"/>
      <c r="M255" s="293"/>
      <c r="N255" s="293"/>
      <c r="O255" s="293"/>
      <c r="P255" s="293"/>
      <c r="Q255" s="312"/>
      <c r="R255" s="293"/>
      <c r="S255" s="245"/>
      <c r="T255" s="245"/>
      <c r="U255" s="368"/>
      <c r="V255" s="245"/>
      <c r="W255" s="245"/>
      <c r="X255" s="245"/>
      <c r="Y255" s="384"/>
      <c r="Z255" s="384"/>
      <c r="AA255" s="345"/>
      <c r="AB255" s="345"/>
      <c r="AC255" s="345"/>
      <c r="AD255" s="345"/>
      <c r="AE255" s="345"/>
      <c r="AF255" s="345"/>
      <c r="AG255" s="345"/>
      <c r="AH255" s="345"/>
      <c r="AI255" s="345"/>
      <c r="AJ255" s="345"/>
      <c r="AK255" s="345"/>
      <c r="AL255" s="345"/>
      <c r="AM255" s="345"/>
      <c r="AN255" s="345"/>
      <c r="AO255" s="345"/>
      <c r="AP255" s="345"/>
      <c r="AQ255" s="345"/>
      <c r="AR255" s="345"/>
      <c r="AS255" s="345"/>
      <c r="AT255" s="345"/>
      <c r="AU255" s="345"/>
      <c r="AV255" s="345"/>
      <c r="AW255" s="345"/>
      <c r="AX255" s="345"/>
      <c r="AY255" s="345"/>
      <c r="AZ255" s="345"/>
      <c r="BA255" s="345"/>
      <c r="BB255" s="345"/>
      <c r="BC255" s="345"/>
      <c r="BD255" s="345"/>
      <c r="BE255" s="345"/>
      <c r="BF255" s="345"/>
      <c r="BG255" s="345"/>
      <c r="BH255" s="345"/>
      <c r="BI255" s="345"/>
      <c r="BJ255" s="345"/>
      <c r="BK255" s="345"/>
      <c r="BL255" s="345"/>
      <c r="BM255" s="345"/>
      <c r="BN255" s="345"/>
      <c r="BO255" s="345"/>
      <c r="BP255" s="345"/>
      <c r="BQ255" s="345"/>
      <c r="BR255" s="345"/>
      <c r="BS255" s="345"/>
      <c r="BT255" s="345"/>
      <c r="BU255" s="345"/>
      <c r="BV255" s="384"/>
      <c r="BW255" s="384"/>
      <c r="BX255" s="384"/>
      <c r="BY255" s="384"/>
      <c r="BZ255" s="384"/>
      <c r="CA255" s="384"/>
      <c r="CB255" s="384"/>
      <c r="CC255" s="384"/>
      <c r="CD255" s="384"/>
      <c r="CE255" s="384"/>
    </row>
    <row r="256" spans="1:83" s="381" customFormat="1" ht="15">
      <c r="Q256" s="388"/>
      <c r="U256" s="382"/>
    </row>
    <row r="257" spans="1:83" s="381" customFormat="1" ht="15">
      <c r="A257" s="33" t="s">
        <v>429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89"/>
      <c r="R257" s="33"/>
      <c r="S257" s="33"/>
      <c r="T257" s="33"/>
      <c r="U257" s="380"/>
      <c r="V257" s="33"/>
      <c r="W257" s="33"/>
    </row>
    <row r="258" spans="1:83" s="381" customFormat="1" ht="15">
      <c r="Q258" s="388"/>
      <c r="U258" s="382"/>
    </row>
    <row r="259" spans="1:83" s="385" customFormat="1" ht="15" customHeight="1">
      <c r="A259" s="89"/>
      <c r="B259" s="245" t="s">
        <v>427</v>
      </c>
      <c r="C259" s="520"/>
      <c r="D259" s="381"/>
      <c r="E259" s="598"/>
      <c r="F259" s="381"/>
      <c r="G259" s="381"/>
      <c r="H259" s="381"/>
      <c r="I259" s="326"/>
      <c r="J259" s="247">
        <v>0</v>
      </c>
      <c r="K259" s="519"/>
      <c r="L259" s="367"/>
      <c r="M259" s="312">
        <f>mergeValue(H259)</f>
        <v>0</v>
      </c>
      <c r="N259" s="293"/>
      <c r="O259" s="293"/>
      <c r="P259" s="293"/>
      <c r="Q259" s="293"/>
      <c r="R259" s="312" t="str">
        <f>K259&amp;" ("&amp;L259&amp;")"</f>
        <v xml:space="preserve"> ()</v>
      </c>
      <c r="S259" s="245"/>
      <c r="T259" s="245"/>
      <c r="U259" s="368"/>
      <c r="V259" s="245"/>
      <c r="W259" s="245"/>
      <c r="X259" s="245"/>
      <c r="Y259" s="384"/>
      <c r="Z259" s="384"/>
      <c r="AA259" s="345"/>
      <c r="AB259" s="345"/>
      <c r="AC259" s="345"/>
      <c r="AD259" s="345"/>
      <c r="AE259" s="345"/>
      <c r="AF259" s="345"/>
      <c r="AG259" s="345"/>
      <c r="AH259" s="345"/>
      <c r="AI259" s="345"/>
      <c r="AJ259" s="345"/>
      <c r="AK259" s="345"/>
      <c r="AL259" s="345"/>
      <c r="AM259" s="345"/>
      <c r="AN259" s="345"/>
      <c r="AO259" s="345"/>
      <c r="AP259" s="345"/>
      <c r="AQ259" s="345"/>
      <c r="AR259" s="345"/>
      <c r="AS259" s="345"/>
      <c r="AT259" s="345"/>
      <c r="AU259" s="345"/>
      <c r="AV259" s="345"/>
      <c r="AW259" s="345"/>
      <c r="AX259" s="345"/>
      <c r="AY259" s="345"/>
      <c r="AZ259" s="345"/>
      <c r="BA259" s="345"/>
      <c r="BB259" s="345"/>
      <c r="BC259" s="345"/>
      <c r="BD259" s="345"/>
      <c r="BE259" s="345"/>
      <c r="BF259" s="345"/>
      <c r="BG259" s="345"/>
      <c r="BH259" s="345"/>
      <c r="BI259" s="345"/>
      <c r="BJ259" s="345"/>
      <c r="BK259" s="345"/>
      <c r="BL259" s="345"/>
      <c r="BM259" s="345"/>
      <c r="BN259" s="345"/>
      <c r="BO259" s="345"/>
      <c r="BP259" s="345"/>
      <c r="BQ259" s="345"/>
      <c r="BR259" s="345"/>
      <c r="BS259" s="345"/>
      <c r="BT259" s="345"/>
      <c r="BU259" s="345"/>
      <c r="BV259" s="384"/>
      <c r="BW259" s="384"/>
      <c r="BX259" s="384"/>
      <c r="BY259" s="384"/>
      <c r="BZ259" s="384"/>
      <c r="CA259" s="384"/>
      <c r="CB259" s="384"/>
      <c r="CC259" s="384"/>
      <c r="CD259" s="384"/>
      <c r="CE259" s="384"/>
    </row>
    <row r="261" spans="1:83" ht="11.25"/>
    <row r="262" spans="1:83" s="33" customFormat="1" ht="11.25">
      <c r="A262" s="33" t="s">
        <v>604</v>
      </c>
    </row>
    <row r="263" spans="1:83" ht="11.25"/>
    <row r="264" spans="1:83" s="34" customFormat="1" ht="19.5" customHeight="1">
      <c r="A264" s="97"/>
      <c r="B264" s="245"/>
      <c r="C264" s="86"/>
      <c r="D264" s="246"/>
      <c r="E264" s="412"/>
      <c r="F264" s="536"/>
      <c r="G264" s="433"/>
      <c r="H264" s="413"/>
      <c r="I264" s="312"/>
      <c r="J264" s="312"/>
    </row>
    <row r="265" spans="1:83" ht="11.25"/>
    <row r="266" spans="1:83" ht="11.25"/>
    <row r="267" spans="1:83" s="33" customFormat="1" ht="11.25">
      <c r="A267" s="33" t="s">
        <v>624</v>
      </c>
    </row>
    <row r="268" spans="1:83" ht="11.25"/>
    <row r="269" spans="1:83" s="34" customFormat="1" ht="20.100000000000001" customHeight="1">
      <c r="A269" s="407"/>
      <c r="B269" s="245"/>
      <c r="C269" s="86"/>
      <c r="D269" s="799"/>
      <c r="E269" s="788"/>
      <c r="F269" s="793"/>
      <c r="G269" s="414"/>
      <c r="H269" s="553"/>
      <c r="I269" s="553"/>
      <c r="J269" s="536"/>
      <c r="K269" s="414" t="s">
        <v>473</v>
      </c>
      <c r="L269" s="833" t="s">
        <v>645</v>
      </c>
      <c r="M269" s="608"/>
      <c r="N269" s="312"/>
      <c r="O269" s="312"/>
    </row>
    <row r="270" spans="1:83" s="34" customFormat="1" ht="20.100000000000001" customHeight="1">
      <c r="A270" s="407"/>
      <c r="B270" s="245"/>
      <c r="C270" s="86"/>
      <c r="D270" s="799"/>
      <c r="E270" s="788"/>
      <c r="F270" s="793"/>
      <c r="G270" s="116"/>
      <c r="H270" s="605" t="s">
        <v>278</v>
      </c>
      <c r="I270" s="418"/>
      <c r="J270" s="418"/>
      <c r="K270" s="416"/>
      <c r="L270" s="833"/>
      <c r="M270" s="608"/>
      <c r="N270" s="312"/>
      <c r="O270" s="312"/>
    </row>
    <row r="271" spans="1:83" ht="11.25"/>
    <row r="272" spans="1:83" ht="11.25"/>
    <row r="273" spans="1:15" s="33" customFormat="1" ht="11.25">
      <c r="A273" s="33" t="s">
        <v>634</v>
      </c>
    </row>
    <row r="274" spans="1:15" ht="11.25"/>
    <row r="275" spans="1:15" s="34" customFormat="1" ht="20.100000000000001" customHeight="1">
      <c r="A275" s="407"/>
      <c r="B275" s="245"/>
      <c r="C275" s="86"/>
      <c r="D275" s="799"/>
      <c r="E275" s="788"/>
      <c r="F275" s="793"/>
      <c r="G275" s="414"/>
      <c r="H275" s="553"/>
      <c r="I275" s="553"/>
      <c r="J275" s="670"/>
      <c r="K275" s="414" t="s">
        <v>473</v>
      </c>
      <c r="L275" s="833" t="s">
        <v>645</v>
      </c>
      <c r="M275" s="608"/>
      <c r="N275" s="312"/>
      <c r="O275" s="312"/>
    </row>
    <row r="276" spans="1:15" s="34" customFormat="1" ht="20.100000000000001" customHeight="1">
      <c r="A276" s="407"/>
      <c r="B276" s="245"/>
      <c r="C276" s="86"/>
      <c r="D276" s="799"/>
      <c r="E276" s="788"/>
      <c r="F276" s="793"/>
      <c r="G276" s="116"/>
      <c r="H276" s="605" t="s">
        <v>278</v>
      </c>
      <c r="I276" s="418"/>
      <c r="J276" s="418"/>
      <c r="K276" s="416"/>
      <c r="L276" s="833"/>
      <c r="M276" s="608"/>
      <c r="N276" s="312"/>
      <c r="O276" s="312"/>
    </row>
    <row r="277" spans="1:15" ht="11.25"/>
    <row r="278" spans="1:15" ht="11.25"/>
    <row r="279" spans="1:15" s="33" customFormat="1" ht="11.25">
      <c r="A279" s="33" t="s">
        <v>625</v>
      </c>
    </row>
    <row r="280" spans="1:15" ht="11.25"/>
    <row r="281" spans="1:15" s="34" customFormat="1" ht="20.100000000000001" customHeight="1">
      <c r="A281" s="407"/>
      <c r="B281" s="245"/>
      <c r="C281" s="86"/>
      <c r="D281" s="609"/>
      <c r="E281" s="624"/>
      <c r="F281" s="625"/>
      <c r="G281" s="414"/>
      <c r="H281" s="553"/>
      <c r="I281" s="553"/>
      <c r="J281" s="536"/>
      <c r="K281" s="414" t="s">
        <v>473</v>
      </c>
      <c r="L281" s="604"/>
      <c r="M281" s="608"/>
      <c r="N281" s="312"/>
      <c r="O281" s="312"/>
    </row>
    <row r="282" spans="1:15" ht="11.25"/>
    <row r="283" spans="1:15" ht="11.25"/>
    <row r="284" spans="1:15" s="33" customFormat="1" ht="11.25">
      <c r="A284" s="33" t="s">
        <v>631</v>
      </c>
    </row>
    <row r="285" spans="1:15" ht="11.25"/>
    <row r="286" spans="1:15" s="34" customFormat="1" ht="20.100000000000001" customHeight="1">
      <c r="A286" s="407"/>
      <c r="B286" s="245"/>
      <c r="C286" s="86"/>
      <c r="D286" s="622"/>
      <c r="E286" s="624"/>
      <c r="F286" s="625"/>
      <c r="G286" s="414"/>
      <c r="H286" s="553"/>
      <c r="I286" s="553"/>
      <c r="J286" s="670"/>
      <c r="K286" s="414" t="s">
        <v>473</v>
      </c>
      <c r="L286" s="621"/>
      <c r="M286" s="608"/>
      <c r="N286" s="312"/>
      <c r="O286" s="312"/>
    </row>
    <row r="289" spans="1:20" s="33" customFormat="1" ht="17.100000000000001" customHeight="1">
      <c r="A289" s="33" t="s">
        <v>512</v>
      </c>
    </row>
    <row r="291" spans="1:20" s="250" customFormat="1" ht="409.5">
      <c r="A291" s="780">
        <v>1</v>
      </c>
      <c r="B291" s="314"/>
      <c r="C291" s="314"/>
      <c r="D291" s="314"/>
      <c r="F291" s="454" t="str">
        <f>"2." &amp;mergeValue(A291)</f>
        <v>2.1</v>
      </c>
      <c r="G291" s="537" t="s">
        <v>499</v>
      </c>
      <c r="H291" s="438"/>
      <c r="I291" s="281" t="s">
        <v>597</v>
      </c>
      <c r="J291" s="453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</row>
    <row r="292" spans="1:20" s="250" customFormat="1" ht="90">
      <c r="A292" s="780"/>
      <c r="B292" s="314"/>
      <c r="C292" s="314"/>
      <c r="D292" s="314"/>
      <c r="F292" s="454" t="str">
        <f>"3." &amp;mergeValue(A292)</f>
        <v>3.1</v>
      </c>
      <c r="G292" s="537" t="s">
        <v>500</v>
      </c>
      <c r="H292" s="438"/>
      <c r="I292" s="281" t="s">
        <v>595</v>
      </c>
      <c r="J292" s="453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</row>
    <row r="293" spans="1:20" s="250" customFormat="1" ht="45">
      <c r="A293" s="780"/>
      <c r="B293" s="314"/>
      <c r="C293" s="314"/>
      <c r="D293" s="314"/>
      <c r="F293" s="454" t="str">
        <f>"4."&amp;mergeValue(A293)</f>
        <v>4.1</v>
      </c>
      <c r="G293" s="537" t="s">
        <v>501</v>
      </c>
      <c r="H293" s="439" t="s">
        <v>473</v>
      </c>
      <c r="I293" s="281"/>
      <c r="J293" s="453"/>
      <c r="K293" s="314"/>
      <c r="L293" s="314"/>
      <c r="M293" s="314"/>
      <c r="N293" s="314"/>
      <c r="O293" s="314"/>
      <c r="P293" s="314"/>
      <c r="Q293" s="314"/>
      <c r="R293" s="314"/>
      <c r="S293" s="314"/>
      <c r="T293" s="314"/>
    </row>
    <row r="294" spans="1:20" s="250" customFormat="1" ht="101.25">
      <c r="A294" s="780"/>
      <c r="B294" s="780">
        <v>1</v>
      </c>
      <c r="C294" s="462"/>
      <c r="D294" s="462"/>
      <c r="F294" s="454" t="str">
        <f>"4."&amp;mergeValue(A294) &amp;"."&amp;mergeValue(B294)</f>
        <v>4.1.1</v>
      </c>
      <c r="G294" s="445" t="s">
        <v>599</v>
      </c>
      <c r="H294" s="438" t="str">
        <f>IF(region_name="","",region_name)</f>
        <v>Ханты-Мансийский автономный округ</v>
      </c>
      <c r="I294" s="281" t="s">
        <v>504</v>
      </c>
      <c r="J294" s="453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</row>
    <row r="295" spans="1:20" s="250" customFormat="1" ht="191.25">
      <c r="A295" s="780"/>
      <c r="B295" s="780"/>
      <c r="C295" s="780">
        <v>1</v>
      </c>
      <c r="D295" s="462"/>
      <c r="F295" s="454" t="str">
        <f>"4."&amp;mergeValue(A295) &amp;"."&amp;mergeValue(B295)&amp;"."&amp;mergeValue(C295)</f>
        <v>4.1.1.1</v>
      </c>
      <c r="G295" s="461" t="s">
        <v>502</v>
      </c>
      <c r="H295" s="438"/>
      <c r="I295" s="281" t="s">
        <v>505</v>
      </c>
      <c r="J295" s="453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</row>
    <row r="296" spans="1:20" s="250" customFormat="1" ht="33.75" customHeight="1">
      <c r="A296" s="780"/>
      <c r="B296" s="780"/>
      <c r="C296" s="780"/>
      <c r="D296" s="462">
        <v>1</v>
      </c>
      <c r="F296" s="454" t="str">
        <f>"4."&amp;mergeValue(A296) &amp;"."&amp;mergeValue(B296)&amp;"."&amp;mergeValue(C296)&amp;"."&amp;mergeValue(D296)</f>
        <v>4.1.1.1.1</v>
      </c>
      <c r="G296" s="540" t="s">
        <v>503</v>
      </c>
      <c r="H296" s="438"/>
      <c r="I296" s="833" t="s">
        <v>598</v>
      </c>
      <c r="J296" s="453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</row>
    <row r="297" spans="1:20" s="250" customFormat="1" ht="18.75">
      <c r="A297" s="780"/>
      <c r="B297" s="780"/>
      <c r="C297" s="780"/>
      <c r="D297" s="462"/>
      <c r="F297" s="544"/>
      <c r="G297" s="545" t="s">
        <v>4</v>
      </c>
      <c r="H297" s="546"/>
      <c r="I297" s="833"/>
      <c r="J297" s="453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</row>
    <row r="298" spans="1:20" s="250" customFormat="1" ht="18.75">
      <c r="A298" s="780"/>
      <c r="B298" s="780"/>
      <c r="C298" s="462"/>
      <c r="D298" s="462"/>
      <c r="F298" s="458"/>
      <c r="G298" s="161" t="s">
        <v>425</v>
      </c>
      <c r="H298" s="459"/>
      <c r="I298" s="460"/>
      <c r="J298" s="453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</row>
    <row r="299" spans="1:20" s="250" customFormat="1" ht="18.75">
      <c r="A299" s="780"/>
      <c r="B299" s="314"/>
      <c r="C299" s="314"/>
      <c r="D299" s="314"/>
      <c r="F299" s="458"/>
      <c r="G299" s="176" t="s">
        <v>511</v>
      </c>
      <c r="H299" s="459"/>
      <c r="I299" s="460"/>
      <c r="J299" s="453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</row>
    <row r="300" spans="1:20" s="250" customFormat="1" ht="18.75">
      <c r="A300" s="314"/>
      <c r="B300" s="314"/>
      <c r="C300" s="314"/>
      <c r="D300" s="314"/>
      <c r="F300" s="458"/>
      <c r="G300" s="209" t="s">
        <v>510</v>
      </c>
      <c r="H300" s="459"/>
      <c r="I300" s="460"/>
      <c r="J300" s="453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</row>
  </sheetData>
  <sheetProtection formatColumns="0" formatRows="0"/>
  <dataConsolidate leftLabels="1"/>
  <mergeCells count="251"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BE29"/>
    <mergeCell ref="O30:BE30"/>
    <mergeCell ref="O31:BE31"/>
    <mergeCell ref="O32:BE32"/>
    <mergeCell ref="O33:BE33"/>
    <mergeCell ref="AT34:AT35"/>
    <mergeCell ref="AU34:AU35"/>
    <mergeCell ref="AV34:AV35"/>
    <mergeCell ref="AW34:AW35"/>
    <mergeCell ref="AM34:AM35"/>
    <mergeCell ref="AN34:AN35"/>
    <mergeCell ref="AO34:AO35"/>
    <mergeCell ref="AP34:AP35"/>
    <mergeCell ref="AF34:AF35"/>
    <mergeCell ref="AG34:AG35"/>
    <mergeCell ref="BF34:BF36"/>
    <mergeCell ref="O47:V47"/>
    <mergeCell ref="O48:V48"/>
    <mergeCell ref="O49:V49"/>
    <mergeCell ref="N50:N51"/>
    <mergeCell ref="Y34:Y35"/>
    <mergeCell ref="Z34:Z35"/>
    <mergeCell ref="AA34:AA35"/>
    <mergeCell ref="AB34:AB35"/>
    <mergeCell ref="BA34:BA35"/>
    <mergeCell ref="BB34:BB35"/>
    <mergeCell ref="BC34:BC35"/>
    <mergeCell ref="BD34:BD35"/>
    <mergeCell ref="AH34:AH35"/>
    <mergeCell ref="AI34:AI35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 O34 V34 AC34 AJ34 AQ34 AX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 AG34:AG35 AI34:AI35 AN34:AN35 AP34:AP35 AU34:AU35 AW34:AW35 BB34:BB35 BD34:BD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 Y34 AA34:AA35 AF34 AH34:AH35 AM34 AO34:AO35 AT34 AV34:AV35 BA34 BC34:BC35"/>
    <dataValidation allowBlank="1" promptTitle="checkPeriodRange" sqref="V100 V98 Q155 Q138 Q121 Q51 Q35 Q67 Q83 AF185:AK185 AG170:AL170 X35 AE35 AL35 AS35 AZ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 Z36:Z41 AG36:AG41 AN36:AN41 AU36:AU41 BB36:BB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508</v>
      </c>
    </row>
    <row r="3" spans="2:4" ht="67.5">
      <c r="B3" s="52" t="s">
        <v>411</v>
      </c>
    </row>
    <row r="4" spans="2:4" ht="33.75">
      <c r="B4" s="52" t="s">
        <v>684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509</v>
      </c>
    </row>
    <row r="10" spans="2:4" ht="56.25">
      <c r="B10" s="52" t="s">
        <v>685</v>
      </c>
    </row>
    <row r="11" spans="2:4" ht="12.75">
      <c r="B11" s="329" t="s">
        <v>408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1" t="s">
        <v>375</v>
      </c>
    </row>
    <row r="26" spans="1:2">
      <c r="B26" s="50" t="s">
        <v>331</v>
      </c>
    </row>
    <row r="27" spans="1:2" ht="22.5">
      <c r="B27" s="330" t="s">
        <v>482</v>
      </c>
    </row>
    <row r="28" spans="1:2" ht="56.25">
      <c r="B28" s="330" t="s">
        <v>481</v>
      </c>
    </row>
    <row r="29" spans="1:2">
      <c r="B29" s="425" t="s">
        <v>409</v>
      </c>
    </row>
    <row r="30" spans="1:2" ht="22.5">
      <c r="B30" s="330" t="s">
        <v>410</v>
      </c>
    </row>
    <row r="32" spans="1:2">
      <c r="A32" s="401"/>
      <c r="B32" s="402" t="s">
        <v>456</v>
      </c>
    </row>
    <row r="33" spans="1:2" ht="14.25">
      <c r="A33" s="403">
        <v>1</v>
      </c>
      <c r="B33" s="404" t="s">
        <v>457</v>
      </c>
    </row>
    <row r="34" spans="1:2" ht="14.25">
      <c r="A34" s="403">
        <v>2</v>
      </c>
      <c r="B34" s="404" t="s">
        <v>458</v>
      </c>
    </row>
    <row r="35" spans="1:2">
      <c r="B35" s="402" t="s">
        <v>459</v>
      </c>
    </row>
    <row r="36" spans="1:2">
      <c r="B36" s="404" t="s">
        <v>460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2"/>
    </row>
  </sheetData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2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2" hidden="1" customWidth="1"/>
    <col min="14" max="16" width="9.140625" style="312" hidden="1" customWidth="1"/>
    <col min="17" max="17" width="25.7109375" style="481" hidden="1" customWidth="1"/>
    <col min="18" max="18" width="14.42578125" style="312" hidden="1" customWidth="1"/>
    <col min="19" max="22" width="9.140625" style="477"/>
    <col min="23" max="16384" width="9.140625" style="34"/>
  </cols>
  <sheetData>
    <row r="1" spans="1:256" s="293" customFormat="1" ht="16.5" hidden="1" customHeight="1">
      <c r="C1" s="472"/>
      <c r="H1" s="472"/>
      <c r="I1" s="472"/>
      <c r="J1" s="472"/>
      <c r="K1" s="472" t="s">
        <v>521</v>
      </c>
      <c r="L1" s="482" t="s">
        <v>423</v>
      </c>
      <c r="M1" s="517" t="s">
        <v>520</v>
      </c>
      <c r="N1" s="517"/>
      <c r="O1" s="517"/>
      <c r="P1" s="517"/>
      <c r="Q1" s="518"/>
      <c r="R1" s="517"/>
      <c r="S1" s="517"/>
      <c r="T1" s="517"/>
      <c r="U1" s="517"/>
      <c r="V1" s="517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  <c r="BF1" s="482"/>
      <c r="BG1" s="482"/>
      <c r="BH1" s="482"/>
      <c r="BI1" s="482"/>
      <c r="BJ1" s="482"/>
      <c r="BK1" s="482"/>
      <c r="BL1" s="482"/>
      <c r="BM1" s="482"/>
      <c r="BN1" s="482"/>
      <c r="BO1" s="482"/>
      <c r="BP1" s="482"/>
      <c r="BQ1" s="482"/>
      <c r="BR1" s="482"/>
      <c r="BS1" s="482"/>
      <c r="BT1" s="482"/>
      <c r="BU1" s="482"/>
      <c r="BV1" s="482"/>
      <c r="BW1" s="482"/>
      <c r="BX1" s="482"/>
      <c r="BY1" s="482"/>
      <c r="BZ1" s="482"/>
      <c r="CA1" s="482"/>
      <c r="CB1" s="482"/>
      <c r="CC1" s="482"/>
      <c r="CD1" s="482"/>
      <c r="CE1" s="482"/>
      <c r="CF1" s="482"/>
      <c r="CG1" s="482"/>
      <c r="CH1" s="482"/>
      <c r="CI1" s="482"/>
      <c r="CJ1" s="482"/>
      <c r="CK1" s="482"/>
      <c r="CL1" s="482"/>
      <c r="CM1" s="482"/>
      <c r="CN1" s="482"/>
      <c r="CO1" s="482"/>
      <c r="CP1" s="482"/>
      <c r="CQ1" s="482"/>
      <c r="CR1" s="482"/>
      <c r="CS1" s="482"/>
      <c r="CT1" s="482"/>
      <c r="CU1" s="482"/>
      <c r="CV1" s="482"/>
      <c r="CW1" s="482"/>
      <c r="CX1" s="482"/>
      <c r="CY1" s="482"/>
      <c r="CZ1" s="482"/>
      <c r="DA1" s="482"/>
      <c r="DB1" s="482"/>
      <c r="DC1" s="482"/>
      <c r="DD1" s="482"/>
      <c r="DE1" s="482"/>
      <c r="DF1" s="482"/>
      <c r="DG1" s="482"/>
      <c r="DH1" s="482"/>
      <c r="DI1" s="482"/>
      <c r="DJ1" s="482"/>
      <c r="DK1" s="482"/>
      <c r="DL1" s="482"/>
      <c r="DM1" s="482"/>
      <c r="DN1" s="482"/>
      <c r="DO1" s="482"/>
      <c r="DP1" s="482"/>
      <c r="DQ1" s="482"/>
      <c r="DR1" s="482"/>
      <c r="DS1" s="482"/>
      <c r="DT1" s="482"/>
      <c r="DU1" s="482"/>
      <c r="DV1" s="482"/>
      <c r="DW1" s="482"/>
      <c r="DX1" s="482"/>
      <c r="DY1" s="482"/>
      <c r="DZ1" s="482"/>
      <c r="EA1" s="482"/>
      <c r="EB1" s="482"/>
      <c r="EC1" s="482"/>
      <c r="ED1" s="482"/>
      <c r="EE1" s="482"/>
      <c r="EF1" s="482"/>
      <c r="EG1" s="482"/>
      <c r="EH1" s="482"/>
      <c r="EI1" s="482"/>
      <c r="EJ1" s="482"/>
      <c r="EK1" s="482"/>
      <c r="EL1" s="482"/>
      <c r="EM1" s="482"/>
      <c r="EN1" s="482"/>
      <c r="EO1" s="482"/>
      <c r="EP1" s="482"/>
      <c r="EQ1" s="482"/>
      <c r="ER1" s="482"/>
      <c r="ES1" s="482"/>
      <c r="ET1" s="482"/>
      <c r="EU1" s="482"/>
      <c r="EV1" s="482"/>
      <c r="EW1" s="482"/>
      <c r="EX1" s="482"/>
      <c r="EY1" s="482"/>
      <c r="EZ1" s="482"/>
      <c r="FA1" s="482"/>
      <c r="FB1" s="482"/>
      <c r="FC1" s="482"/>
      <c r="FD1" s="482"/>
      <c r="FE1" s="482"/>
      <c r="FF1" s="482"/>
      <c r="FG1" s="482"/>
      <c r="FH1" s="482"/>
      <c r="FI1" s="482"/>
      <c r="FJ1" s="482"/>
      <c r="FK1" s="482"/>
      <c r="FL1" s="482"/>
      <c r="FM1" s="482"/>
      <c r="FN1" s="482"/>
      <c r="FO1" s="482"/>
      <c r="FP1" s="482"/>
      <c r="FQ1" s="482"/>
      <c r="FR1" s="482"/>
      <c r="FS1" s="482"/>
      <c r="FT1" s="482"/>
      <c r="FU1" s="482"/>
      <c r="FV1" s="482"/>
      <c r="FW1" s="482"/>
      <c r="FX1" s="482"/>
      <c r="FY1" s="482"/>
      <c r="FZ1" s="482"/>
      <c r="GA1" s="482"/>
      <c r="GB1" s="482"/>
      <c r="GC1" s="482"/>
      <c r="GD1" s="482"/>
      <c r="GE1" s="482"/>
      <c r="GF1" s="482"/>
      <c r="GG1" s="482"/>
      <c r="GH1" s="482"/>
      <c r="GI1" s="482"/>
      <c r="GJ1" s="482"/>
      <c r="GK1" s="482"/>
      <c r="GL1" s="482"/>
      <c r="GM1" s="482"/>
      <c r="GN1" s="482"/>
      <c r="GO1" s="482"/>
      <c r="GP1" s="482"/>
      <c r="GQ1" s="482"/>
      <c r="GR1" s="482"/>
      <c r="GS1" s="482"/>
      <c r="GT1" s="482"/>
      <c r="GU1" s="482"/>
      <c r="GV1" s="482"/>
      <c r="GW1" s="482"/>
      <c r="GX1" s="482"/>
      <c r="GY1" s="482"/>
      <c r="GZ1" s="482"/>
      <c r="HA1" s="482"/>
      <c r="HB1" s="482"/>
      <c r="HC1" s="482"/>
      <c r="HD1" s="482"/>
      <c r="HE1" s="482"/>
      <c r="HF1" s="482"/>
      <c r="HG1" s="482"/>
      <c r="HH1" s="482"/>
      <c r="HI1" s="482"/>
      <c r="HJ1" s="482"/>
      <c r="HK1" s="482"/>
      <c r="HL1" s="482"/>
      <c r="HM1" s="482"/>
      <c r="HN1" s="482"/>
      <c r="HO1" s="482"/>
      <c r="HP1" s="482"/>
      <c r="HQ1" s="482"/>
      <c r="HR1" s="482"/>
      <c r="HS1" s="482"/>
      <c r="HT1" s="482"/>
      <c r="HU1" s="482"/>
      <c r="HV1" s="482"/>
      <c r="HW1" s="482"/>
      <c r="HX1" s="482"/>
      <c r="HY1" s="482"/>
      <c r="HZ1" s="482"/>
      <c r="IA1" s="482"/>
      <c r="IB1" s="482"/>
      <c r="IC1" s="482"/>
      <c r="ID1" s="482"/>
      <c r="IE1" s="482"/>
      <c r="IF1" s="482"/>
      <c r="IG1" s="482"/>
      <c r="IH1" s="482"/>
      <c r="II1" s="482"/>
      <c r="IJ1" s="482"/>
      <c r="IK1" s="482"/>
      <c r="IL1" s="482"/>
      <c r="IM1" s="482"/>
      <c r="IN1" s="482"/>
      <c r="IO1" s="482"/>
      <c r="IP1" s="482"/>
      <c r="IQ1" s="482"/>
      <c r="IR1" s="482"/>
      <c r="IS1" s="482"/>
      <c r="IT1" s="482"/>
      <c r="IU1" s="482"/>
      <c r="IV1" s="482"/>
    </row>
    <row r="2" spans="1:256" s="486" customFormat="1" ht="16.5" hidden="1" customHeight="1">
      <c r="A2" s="483"/>
      <c r="B2" s="483"/>
      <c r="C2" s="484"/>
      <c r="D2" s="483"/>
      <c r="E2" s="483"/>
      <c r="F2" s="483"/>
      <c r="G2" s="483"/>
      <c r="H2" s="483"/>
      <c r="I2" s="483"/>
      <c r="J2" s="483"/>
      <c r="K2" s="483"/>
      <c r="L2" s="483"/>
      <c r="M2" s="517"/>
      <c r="N2" s="517"/>
      <c r="O2" s="517"/>
      <c r="P2" s="517"/>
      <c r="Q2" s="518"/>
      <c r="R2" s="517"/>
      <c r="S2" s="485"/>
      <c r="T2" s="485"/>
      <c r="U2" s="485"/>
      <c r="V2" s="485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484"/>
      <c r="BC2" s="484"/>
      <c r="BD2" s="484"/>
      <c r="BE2" s="484"/>
      <c r="BF2" s="484"/>
      <c r="BG2" s="484"/>
      <c r="BH2" s="484"/>
      <c r="BI2" s="484"/>
      <c r="BJ2" s="484"/>
      <c r="BK2" s="484"/>
      <c r="BL2" s="484"/>
      <c r="BM2" s="484"/>
      <c r="BN2" s="484"/>
      <c r="BO2" s="484"/>
      <c r="BP2" s="484"/>
      <c r="BQ2" s="484"/>
      <c r="BR2" s="484"/>
      <c r="BS2" s="484"/>
      <c r="BT2" s="484"/>
      <c r="BU2" s="484"/>
      <c r="BV2" s="484"/>
      <c r="BW2" s="484"/>
      <c r="BX2" s="484"/>
      <c r="BY2" s="484"/>
      <c r="BZ2" s="484"/>
      <c r="CA2" s="484"/>
      <c r="CB2" s="484"/>
      <c r="CC2" s="484"/>
      <c r="CD2" s="484"/>
      <c r="CE2" s="484"/>
      <c r="CF2" s="484"/>
      <c r="CG2" s="484"/>
      <c r="CH2" s="484"/>
      <c r="CI2" s="484"/>
      <c r="CJ2" s="484"/>
      <c r="CK2" s="484"/>
      <c r="CL2" s="484"/>
      <c r="CM2" s="484"/>
      <c r="CN2" s="484"/>
      <c r="CO2" s="484"/>
      <c r="CP2" s="484"/>
      <c r="CQ2" s="484"/>
      <c r="CR2" s="484"/>
      <c r="CS2" s="484"/>
      <c r="CT2" s="484"/>
      <c r="CU2" s="484"/>
      <c r="CV2" s="484"/>
      <c r="CW2" s="484"/>
      <c r="CX2" s="484"/>
      <c r="CY2" s="484"/>
      <c r="CZ2" s="484"/>
      <c r="DA2" s="484"/>
      <c r="DB2" s="484"/>
      <c r="DC2" s="484"/>
      <c r="DD2" s="484"/>
      <c r="DE2" s="484"/>
      <c r="DF2" s="484"/>
      <c r="DG2" s="484"/>
      <c r="DH2" s="484"/>
      <c r="DI2" s="484"/>
      <c r="DJ2" s="484"/>
      <c r="DK2" s="484"/>
      <c r="DL2" s="484"/>
      <c r="DM2" s="484"/>
      <c r="DN2" s="484"/>
      <c r="DO2" s="484"/>
      <c r="DP2" s="484"/>
      <c r="DQ2" s="484"/>
      <c r="DR2" s="484"/>
      <c r="DS2" s="484"/>
      <c r="DT2" s="484"/>
      <c r="DU2" s="484"/>
      <c r="DV2" s="484"/>
      <c r="DW2" s="484"/>
      <c r="DX2" s="484"/>
      <c r="DY2" s="484"/>
      <c r="DZ2" s="484"/>
      <c r="EA2" s="484"/>
      <c r="EB2" s="484"/>
      <c r="EC2" s="484"/>
      <c r="ED2" s="484"/>
      <c r="EE2" s="484"/>
      <c r="EF2" s="484"/>
      <c r="EG2" s="484"/>
      <c r="EH2" s="484"/>
      <c r="EI2" s="484"/>
      <c r="EJ2" s="484"/>
      <c r="EK2" s="484"/>
      <c r="EL2" s="484"/>
      <c r="EM2" s="484"/>
      <c r="EN2" s="484"/>
      <c r="EO2" s="484"/>
      <c r="EP2" s="484"/>
      <c r="EQ2" s="484"/>
      <c r="ER2" s="484"/>
      <c r="ES2" s="484"/>
      <c r="ET2" s="484"/>
    </row>
    <row r="3" spans="1:256" s="130" customFormat="1" ht="3" customHeight="1">
      <c r="A3" s="129"/>
      <c r="B3" s="34"/>
      <c r="C3" s="350"/>
      <c r="D3" s="101"/>
      <c r="E3" s="101"/>
      <c r="F3" s="101"/>
      <c r="G3" s="101"/>
      <c r="H3" s="101"/>
      <c r="I3" s="101"/>
      <c r="J3" s="101"/>
      <c r="K3" s="101"/>
      <c r="L3" s="353"/>
      <c r="M3" s="312"/>
      <c r="N3" s="312"/>
      <c r="O3" s="312"/>
      <c r="P3" s="312"/>
      <c r="Q3" s="481"/>
      <c r="R3" s="312"/>
      <c r="S3" s="477"/>
      <c r="T3" s="477"/>
      <c r="U3" s="477"/>
      <c r="V3" s="477"/>
    </row>
    <row r="4" spans="1:256" s="130" customFormat="1" ht="22.5">
      <c r="A4" s="129"/>
      <c r="B4" s="34"/>
      <c r="C4" s="350"/>
      <c r="D4" s="743" t="s">
        <v>419</v>
      </c>
      <c r="E4" s="744"/>
      <c r="F4" s="744"/>
      <c r="G4" s="744"/>
      <c r="H4" s="745"/>
      <c r="I4" s="575"/>
      <c r="M4" s="312"/>
      <c r="N4" s="312"/>
      <c r="O4" s="312"/>
      <c r="P4" s="312"/>
      <c r="Q4" s="481"/>
      <c r="R4" s="312"/>
      <c r="S4" s="477"/>
      <c r="T4" s="477"/>
      <c r="U4" s="477"/>
      <c r="V4" s="477"/>
    </row>
    <row r="5" spans="1:256" s="130" customFormat="1" ht="3" hidden="1" customHeight="1">
      <c r="A5" s="129"/>
      <c r="B5" s="34"/>
      <c r="C5" s="350"/>
      <c r="D5" s="101"/>
      <c r="E5" s="101"/>
      <c r="F5" s="101"/>
      <c r="G5" s="101"/>
      <c r="H5" s="354"/>
      <c r="I5" s="354"/>
      <c r="J5" s="354"/>
      <c r="K5" s="354"/>
      <c r="L5" s="355"/>
      <c r="M5" s="312"/>
      <c r="N5" s="312"/>
      <c r="O5" s="312"/>
      <c r="P5" s="312"/>
      <c r="Q5" s="481"/>
      <c r="R5" s="312"/>
      <c r="S5" s="477"/>
      <c r="T5" s="477"/>
      <c r="U5" s="477"/>
      <c r="V5" s="477"/>
    </row>
    <row r="6" spans="1:256" s="130" customFormat="1" ht="20.100000000000001" hidden="1" customHeight="1">
      <c r="A6" s="356"/>
      <c r="B6" s="356"/>
      <c r="C6" s="350"/>
      <c r="D6" s="746"/>
      <c r="E6" s="746"/>
      <c r="F6" s="747" t="s">
        <v>87</v>
      </c>
      <c r="G6" s="747"/>
      <c r="H6" s="354"/>
      <c r="I6" s="354"/>
      <c r="J6" s="357"/>
      <c r="K6" s="358"/>
      <c r="L6" s="358"/>
      <c r="M6" s="312"/>
      <c r="N6" s="312"/>
      <c r="O6" s="312"/>
      <c r="P6" s="312"/>
      <c r="Q6" s="481"/>
      <c r="R6" s="312"/>
      <c r="S6" s="477"/>
      <c r="T6" s="477"/>
      <c r="U6" s="477"/>
      <c r="V6" s="477"/>
    </row>
    <row r="7" spans="1:256" ht="3" customHeight="1"/>
    <row r="8" spans="1:256" s="130" customFormat="1">
      <c r="A8" s="129"/>
      <c r="B8" s="34"/>
      <c r="C8" s="350"/>
      <c r="D8" s="734" t="s">
        <v>18</v>
      </c>
      <c r="E8" s="734"/>
      <c r="F8" s="734" t="s">
        <v>420</v>
      </c>
      <c r="G8" s="734"/>
      <c r="H8" s="734"/>
      <c r="I8" s="748" t="s">
        <v>421</v>
      </c>
      <c r="J8" s="748"/>
      <c r="K8" s="748"/>
      <c r="L8" s="748"/>
      <c r="M8" s="312"/>
      <c r="N8" s="312"/>
      <c r="O8" s="312"/>
      <c r="P8" s="312"/>
      <c r="Q8" s="481"/>
      <c r="R8" s="312"/>
      <c r="S8" s="477"/>
      <c r="T8" s="477"/>
      <c r="U8" s="477"/>
      <c r="V8" s="477"/>
    </row>
    <row r="9" spans="1:256" s="130" customFormat="1" ht="20.25" customHeight="1">
      <c r="A9" s="129"/>
      <c r="B9" s="34"/>
      <c r="C9" s="350"/>
      <c r="D9" s="360" t="s">
        <v>95</v>
      </c>
      <c r="E9" s="360" t="s">
        <v>422</v>
      </c>
      <c r="F9" s="739" t="s">
        <v>95</v>
      </c>
      <c r="G9" s="740"/>
      <c r="H9" s="361" t="s">
        <v>422</v>
      </c>
      <c r="I9" s="741" t="s">
        <v>95</v>
      </c>
      <c r="J9" s="741"/>
      <c r="K9" s="361" t="s">
        <v>422</v>
      </c>
      <c r="L9" s="361" t="s">
        <v>423</v>
      </c>
      <c r="M9" s="312"/>
      <c r="N9" s="312"/>
      <c r="O9" s="312"/>
      <c r="P9" s="312"/>
      <c r="Q9" s="481"/>
      <c r="R9" s="312"/>
      <c r="S9" s="477"/>
      <c r="T9" s="477"/>
      <c r="U9" s="477"/>
      <c r="V9" s="477"/>
    </row>
    <row r="10" spans="1:256" ht="12" customHeight="1">
      <c r="C10" s="369"/>
      <c r="D10" s="475" t="s">
        <v>96</v>
      </c>
      <c r="E10" s="475" t="s">
        <v>52</v>
      </c>
      <c r="F10" s="742" t="s">
        <v>53</v>
      </c>
      <c r="G10" s="742"/>
      <c r="H10" s="475" t="s">
        <v>54</v>
      </c>
      <c r="I10" s="742" t="s">
        <v>71</v>
      </c>
      <c r="J10" s="742"/>
      <c r="K10" s="475" t="s">
        <v>72</v>
      </c>
      <c r="L10" s="475" t="s">
        <v>186</v>
      </c>
      <c r="M10" s="383"/>
      <c r="N10" s="383"/>
      <c r="O10" s="383"/>
      <c r="P10" s="383"/>
      <c r="Q10" s="359"/>
      <c r="R10" s="383"/>
      <c r="S10" s="476"/>
      <c r="T10" s="476"/>
      <c r="U10" s="476"/>
      <c r="V10" s="476"/>
    </row>
    <row r="11" spans="1:256" s="130" customFormat="1" hidden="1">
      <c r="A11" s="34"/>
      <c r="B11" s="34"/>
      <c r="C11" s="350"/>
      <c r="D11" s="362">
        <v>0</v>
      </c>
      <c r="E11" s="363"/>
      <c r="F11" s="197"/>
      <c r="G11" s="197"/>
      <c r="H11" s="364"/>
      <c r="I11" s="365"/>
      <c r="J11" s="197"/>
      <c r="K11" s="364"/>
      <c r="L11" s="366"/>
      <c r="M11" s="521" t="s">
        <v>528</v>
      </c>
      <c r="N11" s="312"/>
      <c r="O11" s="312"/>
      <c r="P11" s="312" t="s">
        <v>526</v>
      </c>
      <c r="Q11" s="481" t="s">
        <v>527</v>
      </c>
      <c r="R11" s="312" t="s">
        <v>591</v>
      </c>
      <c r="S11" s="477"/>
      <c r="T11" s="477"/>
      <c r="U11" s="477"/>
      <c r="V11" s="477"/>
    </row>
    <row r="12" spans="1:256" s="385" customFormat="1" ht="0.95" customHeight="1">
      <c r="A12" s="89"/>
      <c r="B12" s="245" t="s">
        <v>427</v>
      </c>
      <c r="C12" s="733"/>
      <c r="D12" s="734">
        <v>1</v>
      </c>
      <c r="E12" s="735" t="s">
        <v>1325</v>
      </c>
      <c r="F12" s="683"/>
      <c r="G12" s="676">
        <v>0</v>
      </c>
      <c r="H12" s="478"/>
      <c r="I12" s="370"/>
      <c r="J12" s="516" t="s">
        <v>525</v>
      </c>
      <c r="K12" s="176"/>
      <c r="L12" s="386"/>
      <c r="M12" s="312">
        <f>mergeValue(H12)</f>
        <v>0</v>
      </c>
      <c r="N12" s="293"/>
      <c r="O12" s="293"/>
      <c r="P12" s="312" t="str">
        <f>IF(ISERROR(MATCH(Q12,MODesc,0)),"n","y")</f>
        <v>n</v>
      </c>
      <c r="Q12" s="293" t="s">
        <v>1325</v>
      </c>
      <c r="R12" s="312" t="str">
        <f>K12&amp;"("&amp;L12&amp;")"</f>
        <v>()</v>
      </c>
      <c r="S12" s="245"/>
      <c r="T12" s="245"/>
      <c r="U12" s="368"/>
      <c r="V12" s="245"/>
      <c r="W12" s="245"/>
      <c r="X12" s="245"/>
      <c r="Y12" s="384"/>
      <c r="Z12" s="384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5"/>
      <c r="BT12" s="345"/>
      <c r="BU12" s="345"/>
      <c r="BV12" s="384"/>
      <c r="BW12" s="384"/>
      <c r="BX12" s="384"/>
      <c r="BY12" s="384"/>
      <c r="BZ12" s="384"/>
      <c r="CA12" s="384"/>
      <c r="CB12" s="384"/>
      <c r="CC12" s="384"/>
      <c r="CD12" s="384"/>
      <c r="CE12" s="384"/>
    </row>
    <row r="13" spans="1:256" s="385" customFormat="1" ht="0.95" customHeight="1">
      <c r="A13" s="89"/>
      <c r="B13" s="245" t="s">
        <v>427</v>
      </c>
      <c r="C13" s="733"/>
      <c r="D13" s="734"/>
      <c r="E13" s="736"/>
      <c r="F13" s="737"/>
      <c r="G13" s="734">
        <v>1</v>
      </c>
      <c r="H13" s="731" t="s">
        <v>707</v>
      </c>
      <c r="I13" s="370"/>
      <c r="J13" s="516" t="s">
        <v>525</v>
      </c>
      <c r="K13" s="176"/>
      <c r="L13" s="386"/>
      <c r="M13" s="312" t="str">
        <f>mergeValue(H13)</f>
        <v>Белоярский муниципальный район</v>
      </c>
      <c r="N13" s="293"/>
      <c r="O13" s="293"/>
      <c r="P13" s="293"/>
      <c r="Q13" s="293"/>
      <c r="R13" s="312" t="str">
        <f>K13&amp;"("&amp;L13&amp;")"</f>
        <v>()</v>
      </c>
      <c r="S13" s="245"/>
      <c r="T13" s="245"/>
      <c r="U13" s="368"/>
      <c r="V13" s="245"/>
      <c r="W13" s="245"/>
      <c r="X13" s="245"/>
      <c r="Y13" s="384"/>
      <c r="Z13" s="384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5"/>
      <c r="BF13" s="345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345"/>
      <c r="BS13" s="345"/>
      <c r="BT13" s="345"/>
      <c r="BU13" s="345"/>
      <c r="BV13" s="384"/>
      <c r="BW13" s="384"/>
      <c r="BX13" s="384"/>
      <c r="BY13" s="384"/>
      <c r="BZ13" s="384"/>
      <c r="CA13" s="384"/>
      <c r="CB13" s="384"/>
      <c r="CC13" s="384"/>
      <c r="CD13" s="384"/>
      <c r="CE13" s="384"/>
    </row>
    <row r="14" spans="1:256" s="385" customFormat="1" ht="18.95" customHeight="1">
      <c r="A14" s="89"/>
      <c r="B14" s="245" t="s">
        <v>427</v>
      </c>
      <c r="C14" s="733"/>
      <c r="D14" s="734"/>
      <c r="E14" s="736"/>
      <c r="F14" s="738"/>
      <c r="G14" s="734"/>
      <c r="H14" s="732"/>
      <c r="I14" s="700"/>
      <c r="J14" s="676">
        <v>1</v>
      </c>
      <c r="K14" s="682" t="s">
        <v>709</v>
      </c>
      <c r="L14" s="367" t="s">
        <v>710</v>
      </c>
      <c r="M14" s="312" t="str">
        <f>mergeValue(H14)</f>
        <v>Белоярский муниципальный район</v>
      </c>
      <c r="N14" s="293"/>
      <c r="O14" s="293"/>
      <c r="P14" s="293"/>
      <c r="Q14" s="293"/>
      <c r="R14" s="312" t="str">
        <f>K14&amp;" ("&amp;L14&amp;")"</f>
        <v>Белоярский (71811151)</v>
      </c>
      <c r="S14" s="245"/>
      <c r="T14" s="245"/>
      <c r="U14" s="368"/>
      <c r="V14" s="245"/>
      <c r="W14" s="245"/>
      <c r="X14" s="245"/>
      <c r="Y14" s="384"/>
      <c r="Z14" s="384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  <c r="BI14" s="345"/>
      <c r="BJ14" s="345"/>
      <c r="BK14" s="345"/>
      <c r="BL14" s="345"/>
      <c r="BM14" s="345"/>
      <c r="BN14" s="345"/>
      <c r="BO14" s="345"/>
      <c r="BP14" s="345"/>
      <c r="BQ14" s="345"/>
      <c r="BR14" s="345"/>
      <c r="BS14" s="345"/>
      <c r="BT14" s="345"/>
      <c r="BU14" s="345"/>
      <c r="BV14" s="384"/>
      <c r="BW14" s="384"/>
      <c r="BX14" s="384"/>
      <c r="BY14" s="384"/>
      <c r="BZ14" s="384"/>
      <c r="CA14" s="384"/>
      <c r="CB14" s="384"/>
      <c r="CC14" s="384"/>
      <c r="CD14" s="384"/>
      <c r="CE14" s="384"/>
    </row>
    <row r="15" spans="1:256" s="130" customFormat="1" ht="0.95" customHeight="1">
      <c r="A15" s="34"/>
      <c r="B15" s="34" t="s">
        <v>424</v>
      </c>
      <c r="C15" s="350"/>
      <c r="D15" s="370"/>
      <c r="E15" s="298"/>
      <c r="F15" s="372"/>
      <c r="G15" s="372"/>
      <c r="H15" s="372"/>
      <c r="I15" s="372"/>
      <c r="J15" s="372"/>
      <c r="K15" s="372"/>
      <c r="L15" s="373"/>
      <c r="M15" s="521"/>
      <c r="N15" s="312"/>
      <c r="O15" s="312"/>
      <c r="P15" s="312"/>
      <c r="Q15" s="481" t="s">
        <v>21</v>
      </c>
      <c r="R15" s="312"/>
      <c r="S15" s="477"/>
      <c r="T15" s="477"/>
      <c r="U15" s="477"/>
      <c r="V15" s="477"/>
    </row>
    <row r="16" spans="1:256" s="130" customFormat="1" ht="21" customHeight="1">
      <c r="A16" s="129"/>
      <c r="B16" s="34"/>
      <c r="C16" s="352"/>
      <c r="D16" s="374"/>
      <c r="E16" s="374"/>
      <c r="F16" s="374"/>
      <c r="G16" s="374"/>
      <c r="H16" s="374"/>
      <c r="I16" s="374"/>
      <c r="J16" s="374"/>
      <c r="K16" s="374"/>
      <c r="L16" s="374"/>
      <c r="M16" s="312"/>
      <c r="N16" s="312"/>
      <c r="O16" s="312"/>
      <c r="P16" s="312"/>
      <c r="Q16" s="481"/>
      <c r="R16" s="312"/>
      <c r="S16" s="477"/>
      <c r="T16" s="477"/>
      <c r="U16" s="477"/>
      <c r="V16" s="477"/>
    </row>
    <row r="17" spans="1:22" s="130" customFormat="1">
      <c r="A17" s="129"/>
      <c r="B17" s="34"/>
      <c r="C17" s="352"/>
      <c r="D17" s="34"/>
      <c r="E17" s="34"/>
      <c r="F17" s="34"/>
      <c r="G17" s="34"/>
      <c r="H17" s="34"/>
      <c r="I17" s="34"/>
      <c r="J17" s="34"/>
      <c r="K17" s="34"/>
      <c r="L17" s="34"/>
      <c r="M17" s="312"/>
      <c r="N17" s="312"/>
      <c r="O17" s="312"/>
      <c r="P17" s="312"/>
      <c r="Q17" s="481"/>
      <c r="R17" s="312"/>
      <c r="S17" s="477"/>
      <c r="T17" s="477"/>
      <c r="U17" s="477"/>
      <c r="V17" s="477"/>
    </row>
    <row r="18" spans="1:22" s="130" customFormat="1" ht="0.75" customHeight="1">
      <c r="A18" s="129"/>
      <c r="B18" s="34"/>
      <c r="C18" s="352"/>
      <c r="D18" s="34"/>
      <c r="E18" s="34"/>
      <c r="F18" s="34"/>
      <c r="G18" s="34"/>
      <c r="H18" s="34"/>
      <c r="I18" s="34"/>
      <c r="J18" s="34"/>
      <c r="K18" s="34"/>
      <c r="L18" s="34"/>
      <c r="M18" s="312"/>
      <c r="N18" s="312"/>
      <c r="O18" s="312"/>
      <c r="P18" s="312"/>
      <c r="Q18" s="481"/>
      <c r="R18" s="312"/>
      <c r="S18" s="477"/>
      <c r="T18" s="477"/>
      <c r="U18" s="477"/>
      <c r="V18" s="477"/>
    </row>
    <row r="19" spans="1:22" s="376" customFormat="1" ht="10.5">
      <c r="A19" s="375"/>
      <c r="C19" s="377"/>
      <c r="D19" s="378"/>
      <c r="E19" s="378"/>
      <c r="M19" s="312"/>
      <c r="N19" s="312"/>
      <c r="O19" s="312"/>
      <c r="P19" s="312"/>
      <c r="Q19" s="481"/>
      <c r="R19" s="312"/>
      <c r="S19" s="477"/>
      <c r="T19" s="477"/>
      <c r="U19" s="477"/>
      <c r="V19" s="477"/>
    </row>
    <row r="20" spans="1:22" s="376" customFormat="1" ht="10.5">
      <c r="A20" s="375"/>
      <c r="C20" s="377"/>
      <c r="D20" s="378"/>
      <c r="E20" s="378"/>
      <c r="M20" s="312"/>
      <c r="N20" s="312"/>
      <c r="O20" s="312"/>
      <c r="P20" s="312"/>
      <c r="Q20" s="481"/>
      <c r="R20" s="312"/>
      <c r="S20" s="477"/>
      <c r="T20" s="477"/>
      <c r="U20" s="477"/>
      <c r="V20" s="477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308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17"/>
    </row>
    <row r="2" spans="1:20" hidden="1"/>
    <row r="3" spans="1:20" hidden="1"/>
    <row r="4" spans="1:20" ht="3" customHeight="1"/>
    <row r="5" spans="1:20" s="123" customFormat="1" ht="24.95" customHeight="1">
      <c r="A5" s="309"/>
      <c r="B5" s="309"/>
      <c r="D5" s="743" t="s">
        <v>642</v>
      </c>
      <c r="E5" s="744"/>
      <c r="F5" s="744"/>
      <c r="G5" s="744"/>
      <c r="H5" s="744"/>
      <c r="I5" s="744"/>
      <c r="J5" s="745"/>
      <c r="K5" s="576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0"/>
      <c r="B6" s="430"/>
      <c r="D6" s="772"/>
      <c r="E6" s="773"/>
      <c r="F6" s="773"/>
      <c r="G6" s="773"/>
      <c r="H6" s="773"/>
      <c r="I6" s="773"/>
      <c r="J6" s="774"/>
    </row>
    <row r="7" spans="1:20" s="183" customFormat="1" hidden="1">
      <c r="A7" s="430"/>
      <c r="B7" s="430"/>
      <c r="E7" s="770"/>
      <c r="F7" s="770"/>
      <c r="G7" s="769"/>
      <c r="H7" s="769"/>
      <c r="I7" s="769"/>
      <c r="J7" s="769"/>
    </row>
    <row r="8" spans="1:20" s="183" customFormat="1" hidden="1">
      <c r="A8" s="430"/>
      <c r="B8" s="430"/>
      <c r="E8" s="770"/>
      <c r="F8" s="770"/>
      <c r="G8" s="769"/>
      <c r="H8" s="769"/>
      <c r="I8" s="769"/>
      <c r="J8" s="769"/>
    </row>
    <row r="9" spans="1:20" s="183" customFormat="1" hidden="1">
      <c r="A9" s="430"/>
      <c r="B9" s="430"/>
      <c r="E9" s="770"/>
      <c r="F9" s="770"/>
      <c r="G9" s="769"/>
      <c r="H9" s="769"/>
      <c r="I9" s="769"/>
      <c r="J9" s="769"/>
    </row>
    <row r="10" spans="1:20" s="183" customFormat="1" hidden="1">
      <c r="A10" s="430"/>
      <c r="B10" s="430"/>
      <c r="E10" s="770"/>
      <c r="F10" s="770"/>
      <c r="G10" s="769"/>
      <c r="H10" s="769"/>
      <c r="I10" s="769"/>
      <c r="J10" s="769"/>
    </row>
    <row r="11" spans="1:20" s="183" customFormat="1" hidden="1">
      <c r="A11" s="430"/>
      <c r="B11" s="430"/>
      <c r="D11" s="165"/>
      <c r="E11" s="770"/>
      <c r="F11" s="770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0"/>
      <c r="B12" s="430"/>
      <c r="E12" s="770"/>
      <c r="F12" s="770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0"/>
      <c r="B13" s="430"/>
      <c r="E13" s="771"/>
      <c r="F13" s="771"/>
      <c r="G13" s="248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0"/>
      <c r="B14" s="430"/>
    </row>
    <row r="15" spans="1:20" hidden="1"/>
    <row r="16" spans="1:20" s="123" customFormat="1" ht="3" customHeight="1">
      <c r="A16" s="309"/>
      <c r="B16" s="309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167"/>
    </row>
    <row r="17" spans="1:20" ht="27" customHeight="1">
      <c r="D17" s="767" t="s">
        <v>95</v>
      </c>
      <c r="E17" s="767" t="s">
        <v>299</v>
      </c>
      <c r="F17" s="767" t="s">
        <v>83</v>
      </c>
      <c r="G17" s="767" t="s">
        <v>461</v>
      </c>
      <c r="H17" s="767" t="s">
        <v>95</v>
      </c>
      <c r="I17" s="767"/>
      <c r="J17" s="767" t="s">
        <v>23</v>
      </c>
      <c r="K17" s="768" t="s">
        <v>487</v>
      </c>
      <c r="L17" s="768"/>
      <c r="M17" s="768"/>
      <c r="N17" s="768"/>
      <c r="O17" s="768" t="s">
        <v>643</v>
      </c>
      <c r="P17" s="768"/>
      <c r="Q17" s="768"/>
      <c r="R17" s="768"/>
      <c r="S17" s="767" t="s">
        <v>247</v>
      </c>
    </row>
    <row r="18" spans="1:20" ht="30.75" customHeight="1">
      <c r="D18" s="767"/>
      <c r="E18" s="767"/>
      <c r="F18" s="767"/>
      <c r="G18" s="767"/>
      <c r="H18" s="767"/>
      <c r="I18" s="767"/>
      <c r="J18" s="767"/>
      <c r="K18" s="117" t="s">
        <v>302</v>
      </c>
      <c r="L18" s="767" t="s">
        <v>95</v>
      </c>
      <c r="M18" s="767"/>
      <c r="N18" s="117" t="s">
        <v>233</v>
      </c>
      <c r="O18" s="117" t="s">
        <v>302</v>
      </c>
      <c r="P18" s="767" t="s">
        <v>95</v>
      </c>
      <c r="Q18" s="767"/>
      <c r="R18" s="117" t="s">
        <v>233</v>
      </c>
      <c r="S18" s="767"/>
    </row>
    <row r="19" spans="1:20" s="527" customFormat="1" ht="12" customHeight="1">
      <c r="A19" s="526"/>
      <c r="B19" s="526"/>
      <c r="D19" s="41" t="s">
        <v>96</v>
      </c>
      <c r="E19" s="41" t="s">
        <v>52</v>
      </c>
      <c r="F19" s="41" t="s">
        <v>53</v>
      </c>
      <c r="G19" s="41" t="s">
        <v>54</v>
      </c>
      <c r="H19" s="766" t="s">
        <v>71</v>
      </c>
      <c r="I19" s="766"/>
      <c r="J19" s="41" t="s">
        <v>72</v>
      </c>
      <c r="K19" s="41" t="s">
        <v>186</v>
      </c>
      <c r="L19" s="766" t="s">
        <v>187</v>
      </c>
      <c r="M19" s="766"/>
      <c r="N19" s="41" t="s">
        <v>211</v>
      </c>
      <c r="O19" s="41" t="s">
        <v>212</v>
      </c>
      <c r="P19" s="766" t="s">
        <v>213</v>
      </c>
      <c r="Q19" s="766"/>
      <c r="R19" s="41" t="s">
        <v>214</v>
      </c>
      <c r="S19" s="41" t="s">
        <v>215</v>
      </c>
    </row>
    <row r="20" spans="1:20" ht="14.25" hidden="1">
      <c r="C20" s="424"/>
      <c r="D20" s="470">
        <v>0</v>
      </c>
      <c r="E20" s="522"/>
      <c r="F20" s="522"/>
      <c r="G20" s="125"/>
      <c r="H20" s="523"/>
      <c r="I20" s="523"/>
      <c r="J20" s="326"/>
      <c r="K20" s="125"/>
      <c r="L20" s="326"/>
      <c r="M20" s="326"/>
      <c r="N20" s="524"/>
      <c r="O20" s="125"/>
      <c r="P20" s="326"/>
      <c r="Q20" s="326"/>
      <c r="R20" s="525"/>
      <c r="S20" s="125"/>
      <c r="T20" s="230"/>
    </row>
    <row r="21" spans="1:20" s="675" customFormat="1" ht="18.95" customHeight="1">
      <c r="A21" s="303">
        <v>1</v>
      </c>
      <c r="C21" s="424"/>
      <c r="D21" s="753">
        <v>1</v>
      </c>
      <c r="E21" s="759" t="s">
        <v>635</v>
      </c>
      <c r="F21" s="762" t="s">
        <v>679</v>
      </c>
      <c r="G21" s="765" t="s">
        <v>88</v>
      </c>
      <c r="H21" s="753"/>
      <c r="I21" s="753">
        <v>1</v>
      </c>
      <c r="J21" s="755" t="s">
        <v>1326</v>
      </c>
      <c r="K21" s="751" t="s">
        <v>88</v>
      </c>
      <c r="L21" s="758"/>
      <c r="M21" s="758" t="s">
        <v>96</v>
      </c>
      <c r="N21" s="749"/>
      <c r="O21" s="751" t="s">
        <v>88</v>
      </c>
      <c r="P21" s="685"/>
      <c r="Q21" s="685" t="s">
        <v>96</v>
      </c>
      <c r="R21" s="702"/>
      <c r="S21" s="681"/>
    </row>
    <row r="22" spans="1:20" s="675" customFormat="1" ht="18.95" customHeight="1">
      <c r="A22" s="303"/>
      <c r="C22" s="183"/>
      <c r="D22" s="754"/>
      <c r="E22" s="760"/>
      <c r="F22" s="763"/>
      <c r="G22" s="752"/>
      <c r="H22" s="754"/>
      <c r="I22" s="754"/>
      <c r="J22" s="756"/>
      <c r="K22" s="752"/>
      <c r="L22" s="754"/>
      <c r="M22" s="754"/>
      <c r="N22" s="750"/>
      <c r="O22" s="752"/>
      <c r="P22" s="327"/>
      <c r="Q22" s="121"/>
      <c r="R22" s="121"/>
      <c r="S22" s="122"/>
    </row>
    <row r="23" spans="1:20" s="675" customFormat="1" ht="18.75" customHeight="1">
      <c r="A23" s="303"/>
      <c r="C23" s="183"/>
      <c r="D23" s="754"/>
      <c r="E23" s="760"/>
      <c r="F23" s="763"/>
      <c r="G23" s="752"/>
      <c r="H23" s="754"/>
      <c r="I23" s="754"/>
      <c r="J23" s="757"/>
      <c r="K23" s="752"/>
      <c r="L23" s="120"/>
      <c r="M23" s="121"/>
      <c r="N23" s="121"/>
      <c r="O23" s="121"/>
      <c r="P23" s="121"/>
      <c r="Q23" s="121"/>
      <c r="R23" s="121"/>
      <c r="S23" s="122"/>
    </row>
    <row r="24" spans="1:20" s="675" customFormat="1" ht="18.75" customHeight="1">
      <c r="A24" s="303"/>
      <c r="C24" s="183"/>
      <c r="D24" s="754"/>
      <c r="E24" s="761"/>
      <c r="F24" s="764"/>
      <c r="G24" s="752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213</v>
      </c>
    </row>
    <row r="2" spans="1:20" ht="22.5">
      <c r="F2" s="776" t="s">
        <v>496</v>
      </c>
      <c r="G2" s="777"/>
      <c r="H2" s="778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4" t="s">
        <v>469</v>
      </c>
      <c r="G4" s="734"/>
      <c r="H4" s="734"/>
      <c r="I4" s="779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9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03.05.2023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80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80"/>
      <c r="B9" s="314"/>
      <c r="C9" s="314"/>
      <c r="D9" s="314"/>
      <c r="F9" s="454" t="str">
        <f>"3." &amp;mergeValue(A9)</f>
        <v>3.1</v>
      </c>
      <c r="G9" s="537" t="s">
        <v>500</v>
      </c>
      <c r="H9" s="438" t="str">
        <f>IF('Перечень тарифов'!F21="","наименование отсутствует","" &amp; 'Перечень тарифов'!F21 &amp; "")</f>
        <v>Водоотведение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80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80"/>
      <c r="B11" s="780">
        <v>1</v>
      </c>
      <c r="C11" s="583"/>
      <c r="D11" s="583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Ханты-Мансийский автономный округ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80"/>
      <c r="B12" s="780"/>
      <c r="C12" s="780">
        <v>1</v>
      </c>
      <c r="D12" s="583"/>
      <c r="F12" s="454" t="str">
        <f>"4."&amp;mergeValue(A12) &amp;"."&amp;mergeValue(B12)&amp;"."&amp;mergeValue(C12)</f>
        <v>4.1.1.1</v>
      </c>
      <c r="G12" s="461" t="s">
        <v>502</v>
      </c>
      <c r="H12" s="438" t="str">
        <f>IF(Территории!H13="","","" &amp; Территории!H13 &amp; "")</f>
        <v>Белоярский муниципальный район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6.25">
      <c r="A13" s="780"/>
      <c r="B13" s="780"/>
      <c r="C13" s="780"/>
      <c r="D13" s="583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 t="str">
        <f>IF(Территории!R14="","","" &amp; Территории!R14 &amp; "")</f>
        <v>Белоярский (71811151)</v>
      </c>
      <c r="I13" s="679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75" t="s">
        <v>600</v>
      </c>
      <c r="H15" s="775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F31" sqref="F31"/>
    </sheetView>
  </sheetViews>
  <sheetFormatPr defaultColWidth="10.5703125" defaultRowHeight="14.25"/>
  <cols>
    <col min="1" max="1" width="9.140625" style="96" hidden="1" customWidth="1"/>
    <col min="2" max="2" width="9.140625" style="245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2"/>
    <col min="12" max="16384" width="10.5703125" style="34"/>
  </cols>
  <sheetData>
    <row r="1" spans="1:17" hidden="1">
      <c r="N1" s="534"/>
      <c r="O1" s="534"/>
      <c r="Q1" s="534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83" t="s">
        <v>650</v>
      </c>
      <c r="E5" s="783"/>
      <c r="F5" s="783"/>
      <c r="G5" s="783"/>
      <c r="H5" s="577"/>
    </row>
    <row r="6" spans="1:17" ht="3" customHeight="1">
      <c r="C6" s="86"/>
      <c r="D6" s="35"/>
      <c r="E6" s="84"/>
      <c r="F6" s="602"/>
      <c r="G6" s="83"/>
      <c r="H6" s="408"/>
    </row>
    <row r="7" spans="1:17">
      <c r="C7" s="86"/>
      <c r="D7" s="781" t="s">
        <v>469</v>
      </c>
      <c r="E7" s="781"/>
      <c r="F7" s="781"/>
      <c r="G7" s="781"/>
      <c r="H7" s="782" t="s">
        <v>470</v>
      </c>
    </row>
    <row r="8" spans="1:17">
      <c r="C8" s="86"/>
      <c r="D8" s="103" t="s">
        <v>95</v>
      </c>
      <c r="E8" s="115" t="s">
        <v>472</v>
      </c>
      <c r="F8" s="115" t="s">
        <v>464</v>
      </c>
      <c r="G8" s="115" t="s">
        <v>471</v>
      </c>
      <c r="H8" s="782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07"/>
      <c r="C10" s="86"/>
      <c r="D10" s="246" t="s">
        <v>96</v>
      </c>
      <c r="E10" s="601" t="s">
        <v>603</v>
      </c>
      <c r="F10" s="657" t="s">
        <v>1345</v>
      </c>
      <c r="G10" s="704" t="s">
        <v>1342</v>
      </c>
      <c r="H10" s="784" t="s">
        <v>605</v>
      </c>
    </row>
    <row r="11" spans="1:17" ht="21" customHeight="1">
      <c r="A11" s="407"/>
      <c r="C11" s="86"/>
      <c r="D11" s="246" t="s">
        <v>52</v>
      </c>
      <c r="E11" s="601" t="s">
        <v>651</v>
      </c>
      <c r="F11" s="657" t="s">
        <v>1346</v>
      </c>
      <c r="G11" s="704" t="s">
        <v>1343</v>
      </c>
      <c r="H11" s="785"/>
    </row>
    <row r="12" spans="1:17" ht="21" customHeight="1">
      <c r="A12" s="97"/>
      <c r="C12" s="46"/>
      <c r="D12" s="246" t="s">
        <v>53</v>
      </c>
      <c r="E12" s="601" t="s">
        <v>606</v>
      </c>
      <c r="F12" s="657" t="s">
        <v>1346</v>
      </c>
      <c r="G12" s="704" t="s">
        <v>1344</v>
      </c>
      <c r="H12" s="785"/>
      <c r="I12" s="312"/>
      <c r="K12" s="34"/>
    </row>
    <row r="13" spans="1:17" ht="21" customHeight="1">
      <c r="A13" s="97"/>
      <c r="C13" s="46"/>
      <c r="D13" s="246" t="s">
        <v>54</v>
      </c>
      <c r="E13" s="601" t="s">
        <v>607</v>
      </c>
      <c r="F13" s="657" t="s">
        <v>1346</v>
      </c>
      <c r="G13" s="704" t="s">
        <v>1344</v>
      </c>
      <c r="H13" s="785"/>
      <c r="I13" s="312"/>
      <c r="K13" s="34"/>
    </row>
    <row r="14" spans="1:17" ht="18.75" customHeight="1">
      <c r="A14" s="407"/>
      <c r="C14" s="86"/>
      <c r="D14" s="116"/>
      <c r="E14" s="605" t="s">
        <v>330</v>
      </c>
      <c r="F14" s="418"/>
      <c r="G14" s="416"/>
      <c r="H14" s="786"/>
    </row>
    <row r="15" spans="1:17">
      <c r="D15" s="607"/>
      <c r="E15" s="607"/>
      <c r="F15" s="607"/>
      <c r="G15" s="607"/>
      <c r="H15" s="607"/>
    </row>
  </sheetData>
  <sheetProtection password="FA9C" sheet="1" objects="1" scenarios="1" formatColumns="0" formatRows="0"/>
  <dataConsolidate leftLabels="1"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0" location="'Форма 3.11'!$G$10" tooltip="Кликните по гиперссылке, чтобы перейти по ссылке на обосновывающие документы или отредактировать её" display="https://lk.zakupki.gov.ru/223/clause/private/order-clause/info/common-info.html?clauseInfoId=830815&amp;versioned=true&amp;clauseId=249169"/>
    <hyperlink ref="G11" location="'Форма 2.13'!$G$11" tooltip="Кликните по гиперссылке, чтобы перейти по ссылке на обосновывающие документы или отредактировать её" display="https://lk.zakupki.gov.ru/223/clause/private/order-clause/search.html"/>
    <hyperlink ref="G12" location="'Форма 2.13'!$G$12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  <hyperlink ref="G13" location="'Форма 2.13'!$G$13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548</vt:i4>
      </vt:variant>
    </vt:vector>
  </HeadingPairs>
  <TitlesOfParts>
    <vt:vector size="560" baseType="lpstr">
      <vt:lpstr>Инструкция</vt:lpstr>
      <vt:lpstr>Титульный</vt:lpstr>
      <vt:lpstr>Территории</vt:lpstr>
      <vt:lpstr>Перечень тарифов</vt:lpstr>
      <vt:lpstr>Форма 1.0.1 | Форма 3.11</vt:lpstr>
      <vt:lpstr>Форма 3.11</vt:lpstr>
      <vt:lpstr>Форма 1.0.1 | Форма 3.12.1</vt:lpstr>
      <vt:lpstr>Форма 3.12.1</vt:lpstr>
      <vt:lpstr>Форма 1.0.1 | Т-ВО</vt:lpstr>
      <vt:lpstr>Форма 3.12.2 | Т-ВО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Богданов Виктор Александрович</cp:lastModifiedBy>
  <cp:lastPrinted>2013-08-29T08:11:20Z</cp:lastPrinted>
  <dcterms:created xsi:type="dcterms:W3CDTF">2004-05-21T07:18:45Z</dcterms:created>
  <dcterms:modified xsi:type="dcterms:W3CDTF">2023-05-05T08:02:06Z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