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ТП!$E$26</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<sst xmlns="http://schemas.openxmlformats.org/spreadsheetml/2006/main" count="15158" uniqueCount="3585">
  <si>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</si>
  <si>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</si>
  <si>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</si>
  <si>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</si>
  <si>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</si>
  <si>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</si>
  <si>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</si>
  <si>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</si>
  <si>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</si>
  <si>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</si>
  <si>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</si>
  <si>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</si>
  <si>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</si>
  <si>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</si>
  <si>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</si>
  <si>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</si>
  <si>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</si>
  <si>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</si>
  <si>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</si>
  <si>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</si>
  <si>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</si>
  <si>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</si>
  <si>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</si>
  <si>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</si>
  <si>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</si>
  <si>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</si>
  <si>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</si>
  <si>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</si>
  <si>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</si>
  <si>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</si>
  <si>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</si>
  <si>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</si>
  <si>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</si>
  <si>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</si>
  <si>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</si>
  <si>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</si>
  <si>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</si>
  <si>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</si>
  <si>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</si>
  <si>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</si>
  <si>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</si>
  <si>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</si>
  <si>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</si>
  <si>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</si>
  <si>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</si>
  <si>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</si>
  <si>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</si>
  <si>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</si>
  <si>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</si>
  <si>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</si>
  <si>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</si>
  <si>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</si>
  <si>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</si>
  <si>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</si>
  <si>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</si>
  <si>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</si>
  <si>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</si>
  <si>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</si>
  <si>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</si>
  <si>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</si>
  <si>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</si>
  <si>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</si>
  <si>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</si>
  <si>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</si>
  <si>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</si>
  <si>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</si>
  <si>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</si>
  <si>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</si>
  <si>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</si>
  <si>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</si>
  <si>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</si>
  <si>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</si>
  <si>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</si>
  <si>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</si>
  <si>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 xml:space="preserve">Хрушкова Анастасия Викторовна </t>
  </si>
  <si>
    <t>Должность</t>
  </si>
  <si>
    <t>Инженер ПТО</t>
  </si>
  <si>
    <t>Контактный телефон</t>
  </si>
  <si>
    <t>(34670) 37-8-86</t>
  </si>
  <si>
    <t>E-mail</t>
  </si>
  <si>
    <t>khrushkovaav@rsobks.ru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</si>
  <si>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</si>
  <si>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</si>
  <si>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</si>
  <si>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</si>
  <si>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</si>
  <si>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</si>
  <si>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</si>
  <si>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</si>
  <si>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</si>
  <si>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</si>
  <si>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</si>
  <si>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</si>
  <si>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</si>
  <si>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</si>
  <si>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</si>
  <si>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</si>
  <si>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</si>
  <si>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</si>
  <si>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</si>
  <si>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</si>
  <si>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</si>
  <si>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</si>
  <si>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</si>
  <si>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</si>
  <si>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</si>
  <si>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</si>
  <si>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</si>
  <si>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</si>
  <si>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</si>
  <si>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</si>
  <si>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</si>
  <si>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</si>
  <si>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</si>
  <si>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</si>
  <si>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</si>
  <si>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</si>
  <si>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</si>
  <si>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</si>
  <si>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</si>
  <si>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</si>
  <si>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</si>
  <si>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</si>
  <si>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</si>
  <si>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</si>
  <si>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4189671</t>
  </si>
  <si>
    <t>a</t>
  </si>
  <si>
    <t>Добавить централизованную систему</t>
  </si>
  <si>
    <t>diff_5</t>
  </si>
  <si>
    <t>Добавить описание территории</t>
  </si>
  <si>
    <t>diff_51</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</si>
  <si>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</si>
  <si>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</si>
  <si>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</si>
  <si>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</si>
  <si>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</si>
  <si>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</si>
  <si>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</si>
  <si>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</si>
  <si>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</si>
  <si>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</si>
  <si>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</si>
  <si>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</si>
  <si>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</si>
  <si>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</si>
  <si>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</si>
  <si>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</si>
  <si>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</si>
  <si>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</si>
  <si>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</si>
  <si>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</si>
  <si>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</si>
  <si>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</si>
  <si>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</si>
  <si>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</si>
  <si>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</si>
  <si>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</si>
  <si>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</si>
  <si>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</si>
  <si>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</si>
  <si>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</si>
  <si>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</si>
  <si>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</si>
  <si>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</si>
  <si>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</si>
  <si>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</si>
  <si>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</si>
  <si>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</si>
  <si>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</si>
  <si>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</si>
  <si>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</si>
  <si>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</si>
  <si>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</si>
  <si>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</si>
  <si>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</si>
  <si>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</si>
  <si>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</si>
  <si>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</si>
  <si>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</si>
  <si>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</si>
  <si>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</si>
  <si>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</si>
  <si>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</si>
  <si>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</si>
  <si>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</si>
  <si>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</si>
  <si>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</si>
  <si>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</si>
  <si>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</si>
  <si>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</si>
  <si>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</si>
  <si>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</si>
  <si>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</si>
  <si>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</si>
  <si>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</si>
  <si>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</si>
  <si>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</si>
  <si>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</si>
  <si>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</si>
  <si>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</si>
  <si>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</si>
  <si>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</si>
  <si>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</si>
  <si>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</si>
  <si>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</si>
  <si>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</si>
  <si>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</si>
  <si>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</si>
  <si>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</si>
  <si>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</si>
  <si>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</si>
  <si>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</si>
  <si>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</si>
  <si>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</si>
  <si>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</si>
  <si>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</si>
  <si>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</si>
  <si>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</si>
  <si>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</si>
  <si>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</si>
  <si>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</si>
  <si>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</si>
  <si>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</si>
  <si>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</si>
  <si>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</si>
  <si>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</si>
  <si>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</si>
  <si>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</si>
  <si>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</si>
  <si>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</si>
  <si>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</si>
  <si>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</si>
  <si>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</si>
  <si>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</si>
  <si>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</si>
  <si>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</si>
  <si>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</si>
  <si>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</si>
  <si>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</si>
  <si>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</si>
  <si>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</si>
  <si>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</si>
  <si>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</si>
  <si>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</si>
  <si>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</si>
  <si>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</si>
  <si>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</si>
  <si>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</si>
  <si>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</si>
  <si>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</si>
  <si>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</si>
  <si>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</si>
  <si>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</si>
  <si>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</si>
  <si>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</si>
  <si>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</si>
  <si>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</si>
  <si>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</si>
  <si>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</si>
  <si>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</si>
  <si>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</si>
  <si>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</si>
  <si>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</si>
  <si>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</si>
  <si>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</si>
  <si>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</si>
  <si>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</si>
  <si>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</si>
  <si>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</si>
  <si>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</si>
  <si>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</si>
  <si>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</si>
  <si>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</si>
  <si>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</si>
  <si>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</si>
  <si>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</si>
  <si>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</si>
  <si>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</si>
  <si>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</si>
  <si>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</si>
  <si>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</si>
  <si>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</si>
  <si>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</si>
  <si>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</si>
  <si>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</si>
  <si>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</si>
  <si>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</si>
  <si>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</si>
  <si>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</si>
  <si>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</si>
  <si>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</si>
  <si>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</si>
  <si>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</si>
  <si>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</si>
  <si>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</si>
  <si>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</si>
  <si>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</si>
  <si>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</si>
  <si>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</si>
  <si>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</si>
  <si>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</si>
  <si>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</si>
  <si>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</si>
  <si>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</si>
  <si>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</si>
  <si>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</si>
  <si>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</si>
  <si>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</si>
  <si>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</si>
  <si>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</si>
  <si>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</si>
  <si>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</si>
  <si>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</si>
  <si>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</si>
  <si>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</si>
  <si>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</si>
  <si>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</si>
  <si>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</si>
  <si>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</si>
  <si>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</si>
  <si>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</si>
  <si>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</si>
  <si>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</si>
  <si>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</si>
  <si>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</si>
  <si>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</si>
  <si>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</si>
  <si>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</si>
  <si>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</si>
  <si>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</si>
  <si>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</si>
  <si>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</si>
  <si>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</si>
  <si>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</si>
  <si>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</si>
  <si>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</si>
  <si>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</si>
  <si>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</si>
  <si>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</si>
  <si>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</si>
  <si>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</si>
  <si>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</si>
  <si>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</si>
  <si>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</si>
  <si>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</si>
  <si>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</si>
  <si>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</si>
  <si>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</si>
  <si>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</si>
  <si>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</si>
  <si>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</si>
  <si>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</si>
  <si>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</si>
  <si>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</si>
  <si>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</si>
  <si>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</si>
  <si>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</si>
  <si>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</si>
  <si>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</si>
  <si>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</si>
  <si>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</si>
  <si>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</si>
  <si>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</si>
  <si>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</si>
  <si>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</si>
  <si>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</si>
  <si>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</si>
  <si>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</si>
  <si>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</si>
  <si>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</si>
  <si>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</si>
  <si>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</si>
  <si>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</si>
  <si>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</si>
  <si>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</si>
  <si>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</si>
  <si>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</si>
  <si>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</si>
  <si>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</si>
  <si>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</si>
  <si>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</si>
  <si>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</si>
  <si>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</si>
  <si>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</si>
  <si>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</si>
  <si>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</si>
  <si>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</si>
  <si>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</si>
  <si>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</si>
  <si>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</si>
  <si>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</si>
  <si>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</si>
  <si>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</si>
  <si>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</si>
  <si>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</si>
  <si>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</si>
  <si>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</si>
  <si>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</si>
  <si>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</si>
  <si>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</si>
  <si>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</si>
  <si>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</si>
  <si>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</si>
  <si>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</si>
  <si>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</si>
  <si>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</si>
  <si>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</si>
  <si>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</si>
  <si>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</si>
  <si>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</si>
  <si>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</si>
  <si>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</si>
  <si>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</si>
  <si>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</si>
  <si>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</si>
  <si>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</si>
  <si>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</si>
  <si>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</si>
  <si>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</si>
  <si>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</si>
  <si>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</si>
  <si>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</si>
  <si>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</si>
  <si>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</si>
  <si>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</si>
  <si>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</si>
  <si>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</si>
  <si>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</si>
  <si>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</si>
  <si>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</si>
  <si>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</si>
  <si>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</si>
  <si>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</si>
  <si>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</si>
  <si>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</si>
  <si>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</si>
  <si>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</si>
  <si>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</si>
  <si>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</si>
  <si>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</si>
  <si>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</si>
  <si>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</si>
  <si>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</si>
  <si>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</si>
  <si>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</si>
  <si>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</si>
  <si>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</si>
  <si>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</si>
  <si>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</si>
  <si>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</si>
  <si>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</si>
  <si>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</si>
  <si>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</si>
  <si>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</si>
  <si>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</si>
  <si>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</si>
  <si>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</si>
  <si>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</si>
  <si>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</si>
  <si>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</si>
  <si>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</si>
  <si>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</si>
  <si>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</si>
  <si>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</si>
  <si>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</si>
  <si>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</si>
  <si>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</si>
  <si>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</si>
  <si>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</si>
  <si>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</si>
  <si>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</si>
  <si>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</si>
  <si>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</si>
  <si>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</si>
  <si>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</si>
  <si>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</si>
  <si>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</si>
  <si>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</si>
  <si>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</si>
  <si>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</si>
  <si>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</si>
  <si>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</si>
  <si>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</si>
  <si>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</si>
  <si>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</si>
  <si>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</si>
  <si>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</si>
  <si>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</si>
  <si>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</si>
  <si>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</si>
  <si>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</si>
  <si>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</si>
  <si>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</si>
  <si>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</si>
  <si>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</si>
  <si>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</si>
  <si>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</si>
  <si>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</si>
  <si>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</si>
  <si>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</si>
  <si>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</si>
  <si>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</si>
  <si>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</si>
  <si>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</si>
  <si>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</si>
  <si>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</si>
  <si>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</si>
  <si>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</si>
  <si>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</si>
  <si>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</si>
  <si>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</si>
  <si>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</si>
  <si>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</si>
  <si>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</si>
  <si>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</si>
  <si>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</si>
  <si>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</si>
  <si>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</si>
  <si>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</si>
  <si>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</si>
  <si>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</si>
  <si>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</si>
  <si>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</si>
  <si>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</si>
  <si>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</si>
  <si>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</si>
  <si>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</si>
  <si>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</si>
  <si>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</si>
  <si>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</si>
  <si>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</si>
  <si>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</si>
  <si>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</si>
  <si>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</si>
  <si>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</si>
  <si>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</si>
  <si>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</si>
  <si>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</si>
  <si>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</si>
  <si>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</si>
  <si>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</si>
  <si>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</si>
  <si>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</si>
  <si>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</si>
  <si>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</si>
  <si>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</si>
  <si>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</si>
  <si>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</si>
  <si>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</si>
  <si>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</si>
  <si>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</si>
  <si>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</si>
  <si>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</si>
  <si>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</si>
  <si>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</si>
  <si>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</si>
  <si>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</si>
  <si>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</si>
  <si>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</si>
  <si>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</si>
  <si>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</si>
  <si>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</si>
  <si>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</si>
  <si>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</si>
  <si>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</si>
  <si>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</si>
  <si>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</si>
  <si>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</si>
  <si>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</si>
  <si>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</si>
  <si>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</si>
  <si>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</si>
  <si>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</si>
  <si>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</si>
  <si>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</si>
  <si>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</si>
  <si>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</si>
  <si>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</si>
  <si>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</si>
  <si>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</si>
  <si>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</si>
  <si>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</si>
  <si>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</si>
  <si>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</si>
  <si>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</si>
  <si>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</si>
  <si>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</si>
  <si>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</si>
  <si>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</si>
  <si>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</si>
  <si>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</si>
  <si>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</si>
  <si>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</si>
  <si>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</si>
  <si>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</si>
  <si>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</si>
  <si>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</si>
  <si>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</si>
  <si>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</si>
  <si>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</si>
  <si>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</si>
  <si>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</si>
  <si>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</si>
  <si>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</si>
  <si>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</si>
  <si>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</si>
  <si>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</si>
  <si>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</si>
  <si>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</si>
  <si>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</si>
  <si>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</si>
  <si>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</si>
  <si>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</si>
  <si>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</si>
  <si>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</si>
  <si>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</si>
  <si>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</si>
  <si>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</si>
  <si>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</si>
  <si>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</si>
  <si>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</si>
  <si>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</si>
  <si>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</si>
  <si>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</si>
  <si>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</si>
  <si>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</si>
  <si>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</si>
  <si>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</si>
  <si>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</si>
  <si>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</si>
  <si>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</si>
  <si>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</si>
  <si>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</si>
  <si>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</si>
  <si>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</si>
  <si>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</si>
  <si>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</si>
  <si>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</si>
  <si>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</si>
  <si>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</si>
  <si>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</si>
  <si>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</si>
  <si>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</si>
  <si>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</si>
  <si>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</si>
  <si>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</si>
  <si>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</si>
  <si>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</si>
  <si>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</si>
  <si>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</si>
  <si>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</si>
  <si>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</si>
  <si>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</si>
  <si>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</si>
  <si>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</si>
  <si>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</si>
  <si>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</si>
  <si>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</si>
  <si>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</si>
  <si>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</si>
  <si>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</si>
  <si>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</si>
  <si>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</si>
  <si>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</si>
  <si>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</si>
  <si>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</si>
  <si>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</si>
  <si>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</si>
  <si>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</si>
  <si>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</si>
  <si>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</si>
  <si>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</si>
  <si>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</si>
  <si>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</si>
  <si>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</si>
  <si>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</si>
  <si>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</si>
  <si>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</si>
  <si>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</si>
  <si>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</si>
  <si>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</si>
  <si>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</si>
  <si>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</si>
  <si>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</si>
  <si>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</si>
  <si>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</si>
  <si>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</si>
  <si>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</si>
  <si>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</si>
  <si>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</si>
  <si>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</si>
  <si>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</si>
  <si>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</si>
  <si>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</si>
  <si>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</si>
  <si>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</si>
  <si>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</si>
  <si>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</si>
  <si>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</si>
  <si>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</si>
  <si>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</si>
  <si>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</si>
  <si>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</si>
  <si>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</si>
  <si>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</si>
  <si>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</si>
  <si>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</si>
  <si>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</si>
  <si>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</si>
  <si>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</si>
  <si>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</si>
  <si>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</si>
  <si>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</si>
  <si>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</si>
  <si>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</si>
  <si>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</si>
  <si>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</si>
  <si>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</si>
  <si>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</si>
  <si>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</si>
  <si>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</si>
  <si>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</si>
  <si>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</si>
  <si>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</si>
  <si>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</si>
  <si>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</si>
  <si>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</si>
  <si>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</si>
  <si>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</si>
  <si>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</si>
  <si>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</si>
  <si>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</si>
  <si>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</si>
  <si>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</si>
  <si>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</si>
  <si>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</si>
  <si>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</si>
  <si>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</si>
  <si>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</si>
  <si>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</si>
  <si>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</si>
  <si>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</si>
  <si>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</si>
  <si>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</si>
  <si>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</si>
  <si>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</si>
  <si>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</si>
  <si>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</si>
  <si>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</si>
  <si>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</si>
  <si>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</si>
  <si>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</si>
  <si>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</si>
  <si>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</si>
  <si>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</si>
  <si>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</si>
  <si>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</si>
  <si>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</si>
  <si>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</si>
  <si>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</si>
  <si>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</si>
  <si>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</si>
  <si>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</si>
  <si>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</si>
  <si>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</si>
  <si>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</si>
  <si>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</si>
  <si>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</si>
  <si>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</si>
  <si>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</si>
  <si>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</si>
  <si>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</si>
  <si>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</si>
  <si>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</si>
  <si>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</si>
  <si>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</si>
  <si>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</si>
  <si>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</si>
  <si>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</si>
  <si>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</si>
  <si>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</si>
  <si>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</si>
  <si>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</si>
  <si>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</si>
  <si>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</si>
  <si>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</si>
  <si>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</si>
  <si>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</si>
  <si>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</si>
  <si>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</si>
  <si>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</si>
  <si>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</si>
  <si>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</si>
  <si>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</si>
  <si>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</si>
  <si>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</si>
  <si>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</si>
  <si>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</si>
  <si>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</si>
  <si>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</si>
  <si>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</si>
  <si>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</si>
  <si>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</si>
  <si>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</si>
  <si>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</si>
  <si>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</si>
  <si>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</si>
  <si>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</si>
  <si>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</si>
  <si>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</si>
  <si>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</si>
  <si>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</si>
  <si>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</si>
  <si>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</si>
  <si>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</si>
  <si>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</si>
  <si>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</si>
  <si>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</si>
  <si>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</si>
  <si>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</si>
  <si>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</si>
  <si>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</si>
  <si>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</si>
  <si>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</si>
  <si>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</si>
  <si>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</si>
  <si>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</si>
  <si>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</si>
  <si>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</si>
  <si>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</si>
  <si>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</si>
  <si>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</si>
  <si>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</si>
  <si>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</si>
  <si>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</si>
  <si>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</si>
  <si>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</si>
  <si>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</si>
  <si>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</si>
  <si>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</si>
  <si>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</si>
  <si>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</si>
  <si>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</si>
  <si>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</si>
  <si>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</si>
  <si>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</si>
  <si>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</si>
  <si>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</si>
  <si>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</si>
  <si>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</si>
  <si>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</si>
  <si>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</si>
  <si>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</si>
  <si>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</si>
  <si>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</si>
  <si>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</si>
  <si>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</si>
  <si>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</si>
  <si>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</si>
  <si>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</si>
  <si>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</si>
  <si>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</si>
  <si>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</si>
  <si>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</si>
  <si>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</si>
  <si>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</si>
  <si>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</si>
  <si>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</si>
  <si>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</si>
  <si>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</si>
  <si>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</si>
  <si>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</si>
  <si>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</si>
  <si>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</si>
  <si>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</si>
  <si>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</si>
  <si>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</si>
  <si>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</si>
  <si>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</si>
  <si>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</si>
  <si>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</si>
  <si>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</si>
  <si>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</si>
  <si>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</si>
  <si>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</si>
  <si>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</si>
  <si>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</si>
  <si>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</si>
  <si>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</si>
  <si>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</si>
  <si>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</si>
  <si>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</si>
  <si>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</si>
  <si>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</si>
  <si>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</si>
  <si>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</si>
  <si>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</si>
  <si>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</si>
  <si>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</si>
  <si>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</si>
  <si>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</si>
  <si>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</si>
  <si>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</si>
  <si>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</si>
  <si>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</si>
  <si>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</si>
  <si>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</si>
  <si>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</si>
  <si>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</si>
  <si>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</si>
  <si>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</si>
  <si>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</si>
  <si>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</si>
  <si>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</si>
  <si>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</si>
  <si>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</si>
  <si>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</si>
  <si>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</si>
  <si>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</si>
  <si>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</si>
  <si>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</si>
  <si>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</si>
  <si>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</si>
  <si>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</si>
  <si>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</si>
  <si>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</si>
  <si>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</si>
  <si>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</si>
  <si>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</si>
  <si>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</si>
  <si>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</si>
  <si>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</si>
  <si>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</si>
  <si>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</si>
  <si>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</si>
  <si>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</si>
  <si>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</si>
  <si>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</si>
  <si>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</si>
  <si>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</si>
  <si>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</si>
  <si>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</si>
  <si>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</si>
  <si>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</si>
  <si>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</si>
  <si>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</si>
  <si>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</si>
  <si>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</si>
  <si>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</si>
  <si>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</si>
  <si>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</si>
  <si>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</si>
  <si>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</si>
  <si>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</si>
  <si>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</si>
  <si>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</si>
  <si>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</si>
  <si>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</si>
  <si>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</si>
  <si>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</si>
  <si>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</si>
  <si>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</si>
  <si>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</si>
  <si>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</si>
  <si>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</si>
  <si>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</si>
  <si>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</si>
  <si>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</si>
  <si>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</si>
  <si>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</si>
  <si>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</si>
  <si>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</si>
  <si>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</si>
  <si>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</si>
  <si>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</si>
  <si>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</si>
  <si>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</si>
  <si>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</si>
  <si>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</si>
  <si>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</si>
  <si>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</si>
  <si>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</si>
  <si>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</si>
  <si>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</si>
  <si>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</si>
  <si>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</si>
  <si>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</si>
  <si>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</si>
  <si>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</si>
  <si>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</si>
  <si>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</si>
  <si>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</si>
  <si>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</si>
  <si>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</si>
  <si>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</si>
  <si>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</si>
  <si>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</si>
  <si>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</si>
  <si>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</si>
  <si>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</si>
  <si>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</si>
  <si>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</si>
  <si>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</si>
  <si>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</si>
  <si>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</si>
  <si>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</si>
  <si>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</si>
  <si>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</si>
  <si>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</si>
  <si>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</si>
  <si>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</si>
  <si>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</si>
  <si>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</si>
  <si>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</si>
  <si>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</si>
  <si>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</si>
  <si>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</si>
  <si>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</si>
  <si>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</si>
  <si>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</si>
  <si>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</si>
  <si>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</si>
  <si>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</si>
  <si>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</si>
  <si>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</si>
  <si>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</si>
  <si>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</si>
  <si>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</si>
  <si>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</si>
  <si>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</si>
  <si>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</si>
  <si>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</si>
  <si>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</si>
  <si>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</si>
  <si>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</si>
  <si>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</si>
  <si>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</si>
  <si>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</si>
  <si>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</si>
  <si>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</si>
  <si>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</si>
  <si>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</si>
  <si>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</si>
  <si>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</si>
  <si>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</si>
  <si>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</si>
  <si>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</si>
  <si>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</si>
  <si>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</si>
  <si>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</si>
  <si>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</si>
  <si>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</si>
  <si>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</si>
  <si>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</si>
  <si>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</si>
  <si>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</si>
  <si>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</si>
  <si>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</si>
  <si>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</si>
  <si>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</si>
  <si>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</si>
  <si>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</si>
  <si>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</si>
  <si>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</si>
  <si>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</si>
  <si>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</si>
  <si>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</si>
  <si>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</si>
  <si>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</si>
  <si>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</si>
  <si>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</si>
  <si>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</si>
  <si>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</si>
  <si>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</si>
  <si>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</si>
  <si>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</si>
  <si>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</si>
  <si>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</si>
  <si>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</si>
  <si>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</si>
  <si>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</si>
  <si>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</si>
  <si>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</si>
  <si>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</si>
  <si>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</si>
  <si>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</si>
  <si>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</si>
  <si>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</si>
  <si>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</si>
  <si>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</si>
  <si>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</si>
  <si>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</si>
  <si>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</si>
  <si>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</si>
  <si>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</si>
  <si>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</si>
  <si>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</si>
  <si>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</si>
  <si>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</si>
  <si>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</si>
  <si>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</si>
  <si>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</si>
  <si>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</si>
  <si>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</si>
  <si>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</si>
  <si>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</si>
  <si>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</si>
  <si>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</si>
  <si>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</si>
  <si>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</si>
  <si>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</si>
  <si>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</si>
  <si>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</si>
  <si>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</si>
  <si>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</si>
  <si>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</si>
  <si>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</si>
  <si>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</si>
  <si>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</si>
  <si>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</si>
  <si>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</si>
  <si>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</si>
  <si>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</si>
  <si>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</si>
  <si>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</si>
  <si>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</si>
  <si>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</si>
  <si>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г.п. Белоярский</t>
  </si>
  <si>
    <t>централизованная система холодного водоснабжения с.п. Казым</t>
  </si>
  <si>
    <t>централизованная система холодного водоснабжения с.п. Полноват</t>
  </si>
  <si>
    <t>централизованная система холодного водоснабжения д.Ванзеват</t>
  </si>
  <si>
    <t>централизованная система холодного водоснабжения с.п. Сорум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</si>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</sst>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C4256-22B4-A9E4-0DCE-8D9D4DF004F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CC97AE-1FAB-D73B-5B42-EF03824BF1E4}"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214F5AC-287E-2E33-D996-AFC38F5F80C9}"/>
    <hyperlink ref="H17" location="Титульный!H9" display="Как заполнить?" tooltip="Помощь по работе с полями отчётной формы" xr:uid="{5AA1ADCA-9568-CD22-E83A-3595BDAD52F7}"/>
    <hyperlink ref="H39" location="Титульный!H9" display="Как заполнить?" tooltip="Помощь по работе с полями отчётной формы" xr:uid="{91F2DE87-4112-FFC5-9C43-685B7EB81776}"/>
    <hyperlink ref="H62" location="Титульный!H9" display="Как заполнить?" tooltip="Помощь по работе с полями отчётной формы" xr:uid="{A6FEA07B-C92F-422E-128C-79DC6B4AFF14}"/>
    <hyperlink ref="F70" r:id="rId4" xr:uid="{FDC680B3-19F4-D87E-C5B2-2DF75B56C2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ED761-3CE2-FFA5-F5D1-5B83D4FF3233}"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Белоярский(71811151)</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90</v>
      </c>
      <c r="G14" s="1888" t="s">
        <v>99</v>
      </c>
      <c r="H14" s="1888" t="s">
        <v>104</v>
      </c>
      <c r="I14" s="1886" t="s">
        <v>105</v>
      </c>
      <c r="J14" s="1625"/>
      <c r="K14" s="1637"/>
      <c r="L14" s="1637"/>
      <c r="M14" s="1625" t="str">
        <f t="array" ref="M14:M14">IF(ISERROR(MATCH(MID(N14,1,250),MID(note_ter,1,250),0)),"n","y")</f>
        <v>n</v>
      </c>
      <c r="N14" s="1637"/>
      <c r="O14" s="1625" t="str">
        <f>H14&amp;"("&amp;I14&amp;")"</f>
        <v>Казым(71811410)</v>
      </c>
      <c r="P14" s="1367"/>
      <c r="Q14" s="1367"/>
      <c r="R14" s="421"/>
      <c r="S14" s="1367"/>
      <c r="T14" s="1367"/>
      <c r="U14" s="1367"/>
      <c r="V14" s="834"/>
      <c r="W14" s="834"/>
      <c r="X14" s="628"/>
      <c r="Y14" s="628"/>
      <c r="Z14" s="628"/>
      <c r="AA14" s="628"/>
      <c r="AB14" s="628"/>
      <c r="AC14" s="628"/>
    </row>
    <row customHeight="1" ht="15">
      <c r="A15" s="1883"/>
      <c r="B15" s="1367" t="s">
        <v>89</v>
      </c>
      <c r="C15" s="1367"/>
      <c r="D15" s="801" t="s">
        <v>103</v>
      </c>
      <c r="E15" s="1879" t="str">
        <f>A12&amp;"."&amp;B15</f>
        <v>1.3</v>
      </c>
      <c r="F15" s="1884" t="s">
        <v>91</v>
      </c>
      <c r="G15" s="1888" t="s">
        <v>99</v>
      </c>
      <c r="H15" s="1888" t="s">
        <v>106</v>
      </c>
      <c r="I15" s="1886" t="s">
        <v>107</v>
      </c>
      <c r="J15" s="1625"/>
      <c r="K15" s="1637"/>
      <c r="L15" s="1637"/>
      <c r="M15" s="1625" t="str">
        <f t="array" ref="M15:M15">IF(ISERROR(MATCH(MID(N15,1,250),MID(note_ter,1,250),0)),"n","y")</f>
        <v>n</v>
      </c>
      <c r="N15" s="1637"/>
      <c r="O15" s="1625" t="str">
        <f>H15&amp;"("&amp;I15&amp;")"</f>
        <v>Полноват(71811415)</v>
      </c>
      <c r="P15" s="1367"/>
      <c r="Q15" s="1367"/>
      <c r="R15" s="421"/>
      <c r="S15" s="1367"/>
      <c r="T15" s="1367"/>
      <c r="U15" s="1367"/>
      <c r="V15" s="834"/>
      <c r="W15" s="834"/>
      <c r="X15" s="628"/>
      <c r="Y15" s="628"/>
      <c r="Z15" s="628"/>
      <c r="AA15" s="628"/>
      <c r="AB15" s="628"/>
      <c r="AC15" s="628"/>
    </row>
    <row s="1851" customFormat="1" customHeight="1" ht="15.75">
      <c r="A16" s="2100"/>
      <c r="B16" s="418"/>
      <c r="C16" s="413"/>
      <c r="D16" s="802"/>
      <c r="E16" s="422"/>
      <c r="F16" s="178"/>
      <c r="G16" s="416" t="s">
        <v>108</v>
      </c>
      <c r="H16" s="188"/>
      <c r="I16" s="425"/>
      <c r="J16" s="512"/>
      <c r="K16" s="512"/>
      <c r="L16" s="512"/>
      <c r="M16" s="512"/>
      <c r="N16" s="501"/>
      <c r="O16" s="512"/>
      <c r="P16" s="418"/>
      <c r="Q16" s="418"/>
      <c r="R16" s="421"/>
      <c r="S16" s="418"/>
      <c r="T16" s="418"/>
      <c r="U16" s="418"/>
      <c r="V16" s="423"/>
      <c r="W16" s="423"/>
      <c r="X16" s="420"/>
      <c r="Y16" s="420"/>
      <c r="Z16" s="420"/>
      <c r="AA16" s="420"/>
      <c r="AB16" s="420"/>
      <c r="AC16" s="424">
        <v>15</v>
      </c>
    </row>
    <row customHeight="1" ht="15">
      <c r="A17" s="2218" t="s">
        <v>102</v>
      </c>
      <c r="B17" s="1161"/>
      <c r="C17" s="802" t="s">
        <v>103</v>
      </c>
      <c r="D17" s="1819"/>
      <c r="E17" s="1806" t="str">
        <f>A17</f>
        <v>2</v>
      </c>
      <c r="F17" s="805" t="s">
        <v>109</v>
      </c>
      <c r="G17" s="541" t="str">
        <f>"Территория "&amp;E17</f>
        <v>Территория 2</v>
      </c>
      <c r="H17" s="793"/>
      <c r="I17" s="793"/>
      <c r="J17" s="790"/>
      <c r="K17" s="1625"/>
      <c r="L17" s="1625"/>
      <c r="M17" s="1625"/>
      <c r="N17" s="227"/>
      <c r="O17" s="1625"/>
      <c r="P17" s="226"/>
      <c r="Q17" s="226"/>
      <c r="R17" s="226"/>
      <c r="S17" s="226"/>
      <c r="T17" s="1820"/>
      <c r="U17" s="1820"/>
      <c r="V17" s="1820"/>
      <c r="W17" s="1820"/>
      <c r="X17" s="1820"/>
      <c r="Y17" s="1820"/>
      <c r="Z17" s="1820"/>
      <c r="AA17" s="1820"/>
      <c r="AB17" s="1820"/>
      <c r="AC17" s="1820"/>
    </row>
    <row customHeight="1" ht="15">
      <c r="A18" s="2218"/>
      <c r="B18" s="1161">
        <v>1</v>
      </c>
      <c r="C18" s="1161"/>
      <c r="D18" s="801"/>
      <c r="E18" s="1814" t="str">
        <f>A17&amp;"."&amp;B18</f>
        <v>2.1</v>
      </c>
      <c r="F18" s="804" t="s">
        <v>92</v>
      </c>
      <c r="G18" s="794" t="s">
        <v>99</v>
      </c>
      <c r="H18" s="794" t="s">
        <v>110</v>
      </c>
      <c r="I18" s="792" t="s">
        <v>111</v>
      </c>
      <c r="J18" s="1625"/>
      <c r="K18" s="1637"/>
      <c r="L18" s="1637"/>
      <c r="M18" s="1625" t="str">
        <f t="array" ref="M18:M18">IF(ISERROR(MATCH(MID(N18,1,250),MID(note_ter,1,250),0)),"n","y")</f>
        <v>n</v>
      </c>
      <c r="N18" s="1637"/>
      <c r="O18" s="1625" t="str">
        <f>H18&amp;"("&amp;I18&amp;")"</f>
        <v>Сорум(71811420)</v>
      </c>
      <c r="P18" s="1161"/>
      <c r="Q18" s="1161"/>
      <c r="R18" s="421"/>
      <c r="S18" s="1161"/>
      <c r="T18" s="1161"/>
      <c r="U18" s="1161"/>
      <c r="V18" s="423"/>
      <c r="W18" s="423"/>
      <c r="X18" s="420"/>
      <c r="Y18" s="420"/>
      <c r="Z18" s="420"/>
      <c r="AA18" s="420"/>
      <c r="AB18" s="420"/>
      <c r="AC18" s="420"/>
    </row>
    <row customHeight="1" ht="15">
      <c r="A19" s="2218"/>
      <c r="B19" s="1161"/>
      <c r="C19" s="413"/>
      <c r="D19" s="802"/>
      <c r="E19" s="422"/>
      <c r="F19" s="178"/>
      <c r="G19" s="416" t="s">
        <v>108</v>
      </c>
      <c r="H19" s="188"/>
      <c r="I19" s="425"/>
      <c r="J19" s="1637"/>
      <c r="K19" s="1637"/>
      <c r="L19" s="1637"/>
      <c r="M19" s="1637"/>
      <c r="N19" s="1625"/>
      <c r="O19" s="1637"/>
      <c r="P19" s="1161"/>
      <c r="Q19" s="1161"/>
      <c r="R19" s="421"/>
      <c r="S19" s="1161"/>
      <c r="T19" s="1161"/>
      <c r="U19" s="1161"/>
      <c r="V19" s="423"/>
      <c r="W19" s="423"/>
      <c r="X19" s="420"/>
      <c r="Y19" s="420"/>
      <c r="Z19" s="420"/>
      <c r="AA19" s="420"/>
      <c r="AB19" s="420"/>
      <c r="AC19" s="420"/>
    </row>
    <row s="1820" customFormat="1" customHeight="1" ht="14.699999999999998">
      <c r="A20" s="759"/>
      <c r="B20" s="418"/>
      <c r="C20" s="759"/>
      <c r="D20" s="783"/>
      <c r="E20" s="795"/>
      <c r="F20" s="179"/>
      <c r="G20" s="417" t="s">
        <v>112</v>
      </c>
      <c r="H20" s="179"/>
      <c r="I20" s="180"/>
      <c r="J20" s="250"/>
      <c r="K20" s="156"/>
      <c r="L20" s="156"/>
      <c r="M20" s="156"/>
      <c r="N20" s="227" t="s">
        <v>113</v>
      </c>
      <c r="O20" s="156"/>
      <c r="P20" s="226"/>
      <c r="Q20" s="226"/>
      <c r="R20" s="226"/>
      <c r="S20" s="226"/>
      <c r="AC20" s="117">
        <v>14</v>
      </c>
    </row>
    <row s="1820" customFormat="1" customHeight="1" ht="22.049999999999997">
      <c r="A21" s="759"/>
      <c r="B21" s="418"/>
      <c r="C21" s="759"/>
      <c r="D21" s="166"/>
      <c r="E21" s="181"/>
      <c r="F21" s="181"/>
      <c r="G21" s="181"/>
      <c r="H21" s="181"/>
      <c r="I21" s="181"/>
      <c r="J21" s="156"/>
      <c r="K21" s="156"/>
      <c r="L21" s="156"/>
      <c r="M21" s="156"/>
      <c r="N21" s="227"/>
      <c r="O21" s="156"/>
      <c r="P21" s="226"/>
      <c r="Q21" s="226"/>
      <c r="R21" s="226"/>
      <c r="S21" s="226"/>
      <c r="AC21" s="117">
        <v>21</v>
      </c>
    </row>
    <row s="1820" customFormat="1" customHeight="1" ht="14.699999999999998">
      <c r="A22" s="759"/>
      <c r="B22" s="418"/>
      <c r="C22" s="759"/>
      <c r="D22" s="166"/>
      <c r="E22" s="84"/>
      <c r="F22" s="759"/>
      <c r="G22" s="84"/>
      <c r="H22" s="84"/>
      <c r="I22" s="84"/>
      <c r="J22" s="156"/>
      <c r="K22" s="156"/>
      <c r="L22" s="156"/>
      <c r="M22" s="156"/>
      <c r="N22" s="227"/>
      <c r="O22" s="156"/>
      <c r="P22" s="226"/>
      <c r="Q22" s="226"/>
      <c r="R22" s="226"/>
      <c r="S22" s="226"/>
      <c r="AC22" s="117">
        <v>14</v>
      </c>
    </row>
    <row s="1820" customFormat="1" customHeight="1" ht="1.05">
      <c r="A23" s="759"/>
      <c r="B23" s="418"/>
      <c r="C23" s="759"/>
      <c r="D23" s="166"/>
      <c r="E23" s="84"/>
      <c r="F23" s="759"/>
      <c r="G23" s="84"/>
      <c r="H23" s="84"/>
      <c r="I23" s="84"/>
      <c r="J23" s="156"/>
      <c r="K23" s="156"/>
      <c r="L23" s="156"/>
      <c r="M23" s="156"/>
      <c r="N23" s="227"/>
      <c r="O23" s="156"/>
      <c r="P23" s="226"/>
      <c r="Q23" s="226"/>
      <c r="R23" s="226"/>
      <c r="S23" s="226"/>
      <c r="AC23" s="117">
        <v>1</v>
      </c>
    </row>
    <row s="1065" customFormat="1" customHeight="1" ht="10.5">
      <c r="B24" s="835"/>
      <c r="D24" s="183"/>
      <c r="J24" s="156"/>
      <c r="K24" s="156"/>
      <c r="L24" s="156"/>
      <c r="M24" s="156"/>
      <c r="N24" s="227"/>
      <c r="O24" s="156"/>
      <c r="P24" s="226"/>
      <c r="Q24" s="226"/>
      <c r="R24" s="226"/>
      <c r="S24" s="226"/>
      <c r="AC24" s="182">
        <v>10</v>
      </c>
    </row>
    <row s="1065" customFormat="1" customHeight="1" ht="10.5">
      <c r="B25" s="835"/>
      <c r="D25" s="183"/>
      <c r="J25" s="156"/>
      <c r="K25" s="156"/>
      <c r="L25" s="156"/>
      <c r="M25" s="156"/>
      <c r="N25" s="227"/>
      <c r="O25" s="156"/>
      <c r="P25" s="226"/>
      <c r="Q25" s="226"/>
      <c r="R25" s="226"/>
      <c r="S25" s="226"/>
      <c r="AC25" s="182">
        <v>10</v>
      </c>
    </row>
    <row customHeight="1" ht="14.699999999999998">
      <c r="AC26" s="84">
        <v>14</v>
      </c>
    </row>
    <row customHeight="1" ht="14.699999999999998">
      <c r="AC27" s="84">
        <v>14</v>
      </c>
    </row>
    <row customHeight="1" ht="14.699999999999998">
      <c r="AC28" s="84">
        <v>14</v>
      </c>
    </row>
    <row customHeight="1" ht="14.699999999999998">
      <c r="H29" s="65"/>
      <c r="AC29" s="84">
        <v>14</v>
      </c>
    </row>
    <row customHeight="1" ht="14.699999999999998">
      <c r="AC30" s="84">
        <v>14</v>
      </c>
    </row>
    <row customHeight="1" ht="14.699999999999998">
      <c r="AC31" s="84">
        <v>14</v>
      </c>
    </row>
    <row customHeight="1" ht="14.699999999999998">
      <c r="AC32" s="84">
        <v>14</v>
      </c>
    </row>
    <row customHeight="1" ht="14.699999999999998">
      <c r="J33" s="84"/>
      <c r="K33" s="84"/>
      <c r="L33" s="84"/>
      <c r="AC33" s="84">
        <v>14</v>
      </c>
    </row>
    <row customHeight="1" ht="22.5" hidden="1">
      <c r="A34" s="759" t="s">
        <v>81</v>
      </c>
      <c r="B34" s="418">
        <v>0</v>
      </c>
      <c r="C34" s="759">
        <v>3</v>
      </c>
      <c r="D34" s="166">
        <v>3</v>
      </c>
      <c r="E34" s="84">
        <v>6</v>
      </c>
      <c r="F34" s="759">
        <v>0</v>
      </c>
      <c r="G34" s="84">
        <v>46</v>
      </c>
      <c r="H34" s="84">
        <v>42</v>
      </c>
      <c r="I34" s="84">
        <v>14</v>
      </c>
      <c r="J34" s="156">
        <v>3</v>
      </c>
      <c r="K34" s="156">
        <v>0</v>
      </c>
      <c r="L34" s="156">
        <v>0</v>
      </c>
      <c r="M34" s="156">
        <v>0</v>
      </c>
      <c r="N34" s="227">
        <v>0</v>
      </c>
      <c r="O34" s="156">
        <v>0</v>
      </c>
      <c r="P34" s="226">
        <v>0</v>
      </c>
      <c r="Q34" s="226">
        <v>0</v>
      </c>
      <c r="R34" s="226">
        <v>0</v>
      </c>
      <c r="S34" s="226">
        <v>0</v>
      </c>
      <c r="T34" s="84">
        <v>0</v>
      </c>
      <c r="U34" s="84">
        <v>0</v>
      </c>
      <c r="V34" s="84">
        <v>0</v>
      </c>
      <c r="W34" s="84">
        <v>0</v>
      </c>
      <c r="X34" s="84">
        <v>0</v>
      </c>
      <c r="Y34" s="84">
        <v>0</v>
      </c>
      <c r="Z34" s="84">
        <v>0</v>
      </c>
      <c r="AA34" s="84">
        <v>0</v>
      </c>
      <c r="AB34" s="84">
        <v>8</v>
      </c>
      <c r="AC34" s="84">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A9187-D1C6-3C6E-021E-D8662CD57C9A}"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I18" sqref="I18:I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98</v>
      </c>
      <c r="E11" s="595" t="s">
        <v>102</v>
      </c>
      <c r="F11" s="595" t="s">
        <v>89</v>
      </c>
      <c r="G11" s="2116" t="s">
        <v>90</v>
      </c>
      <c r="H11" s="2117"/>
      <c r="I11" s="595" t="s">
        <v>118</v>
      </c>
      <c r="J11" s="595" t="s">
        <v>91</v>
      </c>
      <c r="K11" s="2118" t="s">
        <v>92</v>
      </c>
      <c r="L11" s="2119"/>
      <c r="M11" s="595" t="s">
        <v>119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120</v>
      </c>
      <c r="P12" s="1414" t="s">
        <v>121</v>
      </c>
      <c r="Q12" s="1414" t="s">
        <v>122</v>
      </c>
      <c r="R12" s="1414" t="s">
        <v>123</v>
      </c>
      <c r="AM12" s="584">
        <v>1</v>
      </c>
    </row>
    <row s="1854" customFormat="1" customHeight="1" ht="15.75">
      <c r="A13" s="294"/>
      <c r="B13" s="294"/>
      <c r="C13" s="527"/>
      <c r="D13" s="2109" t="s">
        <v>98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98</v>
      </c>
      <c r="M13" s="604" t="s">
        <v>22</v>
      </c>
      <c r="N13" s="813"/>
      <c r="O13" s="1417" t="s">
        <v>124</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125</v>
      </c>
      <c r="W13" s="1267"/>
      <c r="X13" s="1267"/>
      <c r="Y13" s="605" t="s">
        <v>126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98</v>
      </c>
      <c r="M15" s="604"/>
      <c r="N15" s="605"/>
      <c r="O15" s="605" t="s">
        <v>128</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109</v>
      </c>
      <c r="V15" s="605"/>
      <c r="W15" s="605"/>
      <c r="X15" s="596"/>
      <c r="Y15" s="596" t="s">
        <v>126</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127</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s="1854" customFormat="1" customHeight="1" ht="15.75">
      <c r="A17" s="294"/>
      <c r="B17" s="294"/>
      <c r="C17" s="177"/>
      <c r="D17" s="2109"/>
      <c r="E17" s="2112"/>
      <c r="F17" s="2108"/>
      <c r="G17" s="1061"/>
      <c r="H17" s="1062"/>
      <c r="I17" s="581" t="s">
        <v>129</v>
      </c>
      <c r="J17" s="178"/>
      <c r="K17" s="178"/>
      <c r="L17" s="178"/>
      <c r="M17" s="609"/>
      <c r="N17" s="813"/>
      <c r="O17" s="1417"/>
      <c r="P17" s="1414"/>
      <c r="Q17" s="1414"/>
      <c r="R17" s="1414"/>
      <c r="S17" s="1417"/>
      <c r="T17" s="1417"/>
      <c r="U17" s="1267"/>
      <c r="V17" s="1267"/>
      <c r="W17" s="1267"/>
      <c r="X17" s="1267"/>
      <c r="Y17" s="605"/>
      <c r="Z17" s="605"/>
      <c r="AA17" s="605"/>
      <c r="AB17" s="605"/>
      <c r="AC17" s="605"/>
      <c r="AD17" s="605"/>
      <c r="AE17" s="605"/>
      <c r="AF17" s="605"/>
      <c r="AG17" s="605"/>
      <c r="AH17" s="605"/>
      <c r="AI17" s="605"/>
      <c r="AJ17" s="605"/>
      <c r="AK17" s="605"/>
      <c r="AL17" s="605"/>
      <c r="AM17" s="607">
        <v>15</v>
      </c>
    </row>
    <row customHeight="1" ht="15">
      <c r="A18" s="424"/>
      <c r="B18" s="424"/>
      <c r="C18" s="1729" t="s">
        <v>103</v>
      </c>
      <c r="D18" s="2109" t="s">
        <v>102</v>
      </c>
      <c r="E18" s="2110" t="str">
        <f>INDEX(VD_NAME_LIST,MATCH("4189672",VD_ID_LIST,0))</f>
        <v>Холодное водоснабжение. Техническая вода</v>
      </c>
      <c r="F18" s="2108" t="s">
        <v>65</v>
      </c>
      <c r="G18" s="2558"/>
      <c r="H18" s="2128">
        <v>1</v>
      </c>
      <c r="I18" s="2631" t="str">
        <f>IF($U$18="","",INDEX(TERRITORY_MR_LIST,MATCH($U$18,TERRITORY_LIST_ID,0)))</f>
        <v>Территория 1</v>
      </c>
      <c r="J18" s="2108" t="s">
        <v>19</v>
      </c>
      <c r="K18" s="833"/>
      <c r="L18" s="1783" t="s">
        <v>98</v>
      </c>
      <c r="M18" s="604"/>
      <c r="N18" s="605"/>
      <c r="O18" s="605" t="s">
        <v>130</v>
      </c>
      <c r="P18" s="605" t="str">
        <f>$E$18</f>
        <v>Холодное водоснабжение. Техническая вода</v>
      </c>
      <c r="Q18" s="605" t="str">
        <f>IF($F$18="нет","без дифференциации",$I$18)</f>
        <v>Территория 1</v>
      </c>
      <c r="R18" s="605" t="str">
        <f>IF($J$18="нет","без дифференциации",$M$18)</f>
        <v>без дифференциации</v>
      </c>
      <c r="S18" s="605"/>
      <c r="T18" s="605"/>
      <c r="U18" s="606" t="s">
        <v>97</v>
      </c>
      <c r="V18" s="605" t="s">
        <v>131</v>
      </c>
      <c r="W18" s="605"/>
      <c r="X18" s="596"/>
      <c r="Y18" s="596" t="s">
        <v>126</v>
      </c>
      <c r="Z18" s="596">
        <v>1705000</v>
      </c>
      <c r="AA18" s="596"/>
      <c r="AB18" s="596"/>
      <c r="AC18" s="596"/>
      <c r="AD18" s="596"/>
      <c r="AE18" s="596"/>
      <c r="AF18" s="596"/>
      <c r="AG18" s="596"/>
      <c r="AH18" s="596"/>
      <c r="AI18" s="596"/>
      <c r="AJ18" s="596"/>
      <c r="AK18" s="596"/>
      <c r="AL18" s="596"/>
      <c r="AM18" s="1854"/>
    </row>
    <row customHeight="1" ht="15">
      <c r="A19" s="424"/>
      <c r="B19" s="424"/>
      <c r="C19" s="177"/>
      <c r="D19" s="2109"/>
      <c r="E19" s="2111"/>
      <c r="F19" s="2108"/>
      <c r="G19" s="2559"/>
      <c r="H19" s="2128"/>
      <c r="I19" s="2632" t="str">
        <f>IF($U$18="","",INDEX(TERRITORY_MR_LIST,MATCH($U$18,TERRITORY_LIST_ID,0)))</f>
        <v>Территория 1</v>
      </c>
      <c r="J19" s="2108"/>
      <c r="K19" s="422"/>
      <c r="L19" s="178"/>
      <c r="M19" s="608" t="s">
        <v>127</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customHeight="1" ht="15">
      <c r="A20" s="424"/>
      <c r="B20" s="424"/>
      <c r="C20" s="177"/>
      <c r="D20" s="2109"/>
      <c r="E20" s="2112"/>
      <c r="F20" s="2108"/>
      <c r="G20" s="422"/>
      <c r="H20" s="178"/>
      <c r="I20" s="581" t="s">
        <v>129</v>
      </c>
      <c r="J20" s="178"/>
      <c r="K20" s="178"/>
      <c r="L20" s="178"/>
      <c r="M20" s="609"/>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customHeight="1" ht="15.75">
      <c r="A21" s="610"/>
      <c r="B21" s="136"/>
      <c r="C21" s="807"/>
      <c r="D21" s="422"/>
      <c r="E21" s="572" t="s">
        <v>132</v>
      </c>
      <c r="F21" s="178"/>
      <c r="G21" s="178"/>
      <c r="H21" s="178"/>
      <c r="I21" s="178"/>
      <c r="J21" s="178"/>
      <c r="K21" s="178" t="s">
        <v>22</v>
      </c>
      <c r="L21" s="178"/>
      <c r="M21" s="609"/>
      <c r="N21" s="1628"/>
      <c r="AM21" s="584">
        <v>15</v>
      </c>
    </row>
    <row customHeight="1" ht="11.25" hidden="1">
      <c r="A22" s="584" t="s">
        <v>81</v>
      </c>
      <c r="B22" s="584">
        <v>0</v>
      </c>
      <c r="C22" s="584">
        <v>3</v>
      </c>
      <c r="D22" s="584"/>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CDA4-C008-CF9B-3949-EE8F51ABDC5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133</v>
      </c>
      <c r="F9" s="2104"/>
      <c r="G9" s="2128" t="s">
        <v>114</v>
      </c>
      <c r="H9" s="2128" t="s">
        <v>87</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88</v>
      </c>
      <c r="F10" s="1285" t="s">
        <v>139</v>
      </c>
      <c r="G10" s="2128"/>
      <c r="H10" s="2128"/>
      <c r="I10" s="2128"/>
      <c r="J10" s="2128"/>
      <c r="K10" s="111" t="s">
        <v>117</v>
      </c>
      <c r="L10" s="2128" t="s">
        <v>87</v>
      </c>
      <c r="M10" s="2128"/>
      <c r="N10" s="111" t="s">
        <v>140</v>
      </c>
      <c r="O10" s="111" t="s">
        <v>117</v>
      </c>
      <c r="P10" s="2128" t="s">
        <v>87</v>
      </c>
      <c r="Q10" s="2128"/>
      <c r="R10" s="111" t="s">
        <v>140</v>
      </c>
      <c r="S10" s="284" t="s">
        <v>117</v>
      </c>
      <c r="T10" s="2128" t="s">
        <v>87</v>
      </c>
      <c r="U10" s="2128"/>
      <c r="V10" s="284" t="s">
        <v>88</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98</v>
      </c>
      <c r="E11" s="1250" t="s">
        <v>102</v>
      </c>
      <c r="F11" s="1250"/>
      <c r="G11" s="1250" t="s">
        <v>89</v>
      </c>
      <c r="H11" s="2157" t="s">
        <v>118</v>
      </c>
      <c r="I11" s="2157"/>
      <c r="J11" s="1250" t="s">
        <v>91</v>
      </c>
      <c r="K11" s="1250" t="s">
        <v>92</v>
      </c>
      <c r="L11" s="2157" t="s">
        <v>119</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171</v>
      </c>
      <c r="AD18" s="1268" t="s">
        <v>172</v>
      </c>
      <c r="AE18" s="1268" t="s">
        <v>173</v>
      </c>
      <c r="AF18" s="1268" t="s">
        <v>174</v>
      </c>
      <c r="AG18" s="1268" t="s">
        <v>175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171</v>
      </c>
      <c r="AD23" s="1268" t="s">
        <v>172</v>
      </c>
      <c r="AE23" s="1268" t="s">
        <v>173</v>
      </c>
      <c r="AF23" s="1268" t="s">
        <v>174</v>
      </c>
      <c r="AG23" s="1268" t="s">
        <v>175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178</v>
      </c>
      <c r="AD28" s="1268" t="s">
        <v>179</v>
      </c>
      <c r="AE28" s="1268" t="s">
        <v>180</v>
      </c>
      <c r="AF28" s="1268" t="s">
        <v>181</v>
      </c>
      <c r="AG28" s="1268" t="s">
        <v>182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BC722-4FDD-A31E-2F42-2251B8DA049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133</v>
      </c>
      <c r="G8" s="2194"/>
      <c r="H8" s="2193" t="s">
        <v>87</v>
      </c>
      <c r="I8" s="2194"/>
      <c r="J8" s="2128" t="s">
        <v>134</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88</v>
      </c>
      <c r="G9" s="2176" t="s">
        <v>139</v>
      </c>
      <c r="H9" s="2195"/>
      <c r="I9" s="2196"/>
      <c r="J9" s="2102"/>
      <c r="K9" s="1560"/>
      <c r="L9" s="2128" t="s">
        <v>297</v>
      </c>
      <c r="M9" s="2102"/>
      <c r="N9" s="2193" t="s">
        <v>87</v>
      </c>
      <c r="O9" s="2194"/>
      <c r="P9" s="2128" t="s">
        <v>140</v>
      </c>
      <c r="Q9" s="1557"/>
      <c r="R9" s="2128" t="s">
        <v>297</v>
      </c>
      <c r="S9" s="2102"/>
      <c r="T9" s="2193" t="s">
        <v>87</v>
      </c>
      <c r="U9" s="2194"/>
      <c r="V9" s="2128" t="s">
        <v>140</v>
      </c>
      <c r="W9" s="1557"/>
      <c r="X9" s="2128" t="s">
        <v>297</v>
      </c>
      <c r="Y9" s="2102"/>
      <c r="Z9" s="2193" t="s">
        <v>87</v>
      </c>
      <c r="AA9" s="2194"/>
      <c r="AB9" s="2128" t="s">
        <v>298</v>
      </c>
      <c r="AC9" s="1557"/>
      <c r="AD9" s="2128" t="s">
        <v>297</v>
      </c>
      <c r="AE9" s="2102"/>
      <c r="AF9" s="2193" t="s">
        <v>87</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141</v>
      </c>
      <c r="BM10" s="294">
        <v>23</v>
      </c>
    </row>
    <row customHeight="1" ht="15">
      <c r="D11" s="2184" t="s">
        <v>98</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118</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A2AF5-549B-58A6-E5E1-F44CF0F6EDC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87</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98</v>
      </c>
      <c r="E11" s="1013" t="s">
        <v>313</v>
      </c>
      <c r="F11" s="1012" t="str">
        <f>IF(region_name="","",region_name)</f>
        <v>Ханты-Мансийский автономный округ</v>
      </c>
      <c r="G11" s="1013" t="s">
        <v>314</v>
      </c>
      <c r="H11" s="476"/>
      <c r="J11" s="456">
        <v>0</v>
      </c>
    </row>
    <row customHeight="1" ht="22.5" hidden="1">
      <c r="A12" s="458"/>
      <c r="B12" s="503"/>
      <c r="C12" s="458"/>
      <c r="D12" s="446" t="s">
        <v>98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315</v>
      </c>
      <c r="G12" s="475"/>
      <c r="H12" s="476"/>
      <c r="J12" s="456">
        <v>0</v>
      </c>
    </row>
    <row customHeight="1" ht="23.25">
      <c r="A13" s="458"/>
      <c r="B13" s="503"/>
      <c r="C13" s="458"/>
      <c r="D13" s="446" t="s">
        <v>98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316</v>
      </c>
      <c r="E14" s="1011" t="s">
        <v>317</v>
      </c>
      <c r="F14" s="1012" t="str">
        <f>IF(inn="","",inn)</f>
        <v>8611013174</v>
      </c>
      <c r="G14" s="1013" t="s">
        <v>318</v>
      </c>
      <c r="H14" s="476"/>
      <c r="J14" s="456">
        <v>0</v>
      </c>
    </row>
    <row customHeight="1" ht="22.5" hidden="1">
      <c r="A15" s="458"/>
      <c r="B15" s="503"/>
      <c r="C15" s="458"/>
      <c r="D15" s="1010" t="s">
        <v>319</v>
      </c>
      <c r="E15" s="1011" t="s">
        <v>320</v>
      </c>
      <c r="F15" s="1012" t="str">
        <f>IF(kpp="","",kpp)</f>
        <v>861101001</v>
      </c>
      <c r="G15" s="1013" t="s">
        <v>321</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22</v>
      </c>
      <c r="G20" s="475"/>
      <c r="H20" s="476"/>
      <c r="I20" s="853"/>
      <c r="J20" s="456">
        <v>0</v>
      </c>
    </row>
    <row customHeight="1" ht="22.5" hidden="1">
      <c r="A21" s="2203"/>
      <c r="B21" s="503"/>
      <c r="C21" s="2214"/>
      <c r="D21" s="441" t="str">
        <f>D19&amp;".2"</f>
        <v>5.1.2</v>
      </c>
      <c r="E21" s="440" t="s">
        <v>326</v>
      </c>
      <c r="F21" s="1734" t="s">
        <v>22</v>
      </c>
      <c r="G21" s="445" t="s">
        <v>327</v>
      </c>
      <c r="H21" s="476"/>
      <c r="I21" s="853"/>
      <c r="J21" s="456">
        <v>0</v>
      </c>
    </row>
    <row customHeight="1" ht="22.5" hidden="1">
      <c r="A22" s="2203"/>
      <c r="B22" s="503"/>
      <c r="C22" s="2214"/>
      <c r="D22" s="441" t="str">
        <f>D19&amp;".3"</f>
        <v>5.1.3</v>
      </c>
      <c r="E22" s="440" t="s">
        <v>328</v>
      </c>
      <c r="F22" s="882" t="s">
        <v>22</v>
      </c>
      <c r="G22" s="475"/>
      <c r="H22" s="476"/>
      <c r="I22" s="853"/>
      <c r="J22" s="456">
        <v>0</v>
      </c>
    </row>
    <row customHeight="1" ht="22.5" hidden="1">
      <c r="A23" s="2203"/>
      <c r="B23" s="503"/>
      <c r="C23" s="2214"/>
      <c r="D23" s="441" t="str">
        <f>D19&amp;".4"</f>
        <v>5.1.4</v>
      </c>
      <c r="E23" s="440" t="s">
        <v>329</v>
      </c>
      <c r="F23" s="882" t="s">
        <v>22</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89</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349</v>
      </c>
      <c r="H44" s="476"/>
      <c r="J44" s="456">
        <v>22</v>
      </c>
    </row>
    <row customHeight="1" ht="23.25">
      <c r="A45" s="458"/>
      <c r="B45" s="503"/>
      <c r="C45" s="458"/>
      <c r="D45" s="441">
        <f>D44+1</f>
        <v>11</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351</v>
      </c>
      <c r="H46" s="476"/>
      <c r="J46" s="456">
        <v>23</v>
      </c>
    </row>
    <row customHeight="1" ht="24">
      <c r="A47" s="2203"/>
      <c r="B47" s="503"/>
      <c r="C47" s="493"/>
      <c r="D47" s="441" t="str">
        <f>D45&amp;".2"</f>
        <v>11.2</v>
      </c>
      <c r="E47" s="443" t="s">
        <v>352</v>
      </c>
      <c r="F47" s="491"/>
      <c r="G47" s="438" t="s">
        <v>353</v>
      </c>
      <c r="H47" s="476"/>
      <c r="J47" s="456">
        <v>23</v>
      </c>
    </row>
    <row customHeight="1" ht="24">
      <c r="A48" s="2203"/>
      <c r="B48" s="503"/>
      <c r="C48" s="493"/>
      <c r="D48" s="441" t="str">
        <f>D45&amp;".3"</f>
        <v>11.3</v>
      </c>
      <c r="E48" s="443" t="s">
        <v>354</v>
      </c>
      <c r="F48" s="491"/>
      <c r="G48" s="438" t="s">
        <v>355</v>
      </c>
      <c r="H48" s="476"/>
      <c r="J48" s="456">
        <v>23</v>
      </c>
    </row>
    <row customHeight="1" ht="24">
      <c r="A49" s="2203"/>
      <c r="B49" s="503"/>
      <c r="C49" s="493"/>
      <c r="D49" s="441" t="str">
        <f>IF(TEMPLATE_SPHERE="TKO",D45&amp;".0",D45&amp;".4")</f>
        <v>11.4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12</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0AFDF-197E-8D39-D446-510203B06D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98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4F80E-60DE-ED95-3401-8CF5E84245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98</v>
      </c>
      <c r="E2" s="2236"/>
      <c r="F2" s="1626"/>
      <c r="G2" s="1621" t="s">
        <v>98</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87</v>
      </c>
      <c r="E11" s="2224" t="s">
        <v>114</v>
      </c>
      <c r="F11" s="2193" t="s">
        <v>87</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98</v>
      </c>
      <c r="E14" s="2236"/>
      <c r="F14" s="1618"/>
      <c r="G14" s="1617" t="s">
        <v>98</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CB08-EA57-C1BA-900D-6C17CE8DD7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87</v>
      </c>
      <c r="F8" s="824"/>
      <c r="G8" s="466" t="s">
        <v>85</v>
      </c>
      <c r="H8" s="466" t="s">
        <v>86</v>
      </c>
      <c r="I8" s="415" t="s">
        <v>84</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47F8-8B26-8752-A4A1-B1AB25A400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93874-F004-3E31-85B6-DD89BE0121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EA537-AF06-4F09-29B9-0186BAA887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2A56-B345-974E-514E-4251560716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391E7-AE9E-E239-9F24-3B77D2813E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BA727-AB9A-0DCA-35A3-204DBC6470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48BEF-02A5-EC16-B8E5-B8973C3875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7D72-89D8-11C6-D461-E9FD8F6567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38D6F-045C-DF26-7F8D-690CFD8C9F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87</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146</v>
      </c>
      <c r="C47" s="1260" t="s">
        <v>147</v>
      </c>
      <c r="D47" s="1260" t="s">
        <v>148</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98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461</v>
      </c>
      <c r="AR55" s="512">
        <f>STRCHECKDATE(X57:AP57)</f>
      </c>
      <c r="AS55" s="501"/>
      <c r="AT55" s="501" t="str">
        <f>IF(V55="","",V55)</f>
        <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EE774-7FCC-A17B-7409-EF495AA2D2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87</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98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D922-174A-89A2-EC7C-583F42CFD4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C0ADF-6B55-630B-9306-A05C2E8CE1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8D1A7-6D0E-0601-8014-F5A79EF558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A3E7A-8646-9041-62AD-A05AA2D7A3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383D9-604B-9603-5124-B2BEAA6D86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87</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98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AA6F9-9734-93CC-5C35-45698E69C0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CBA6-8C3F-4A01-314F-5FC750D8B2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9526D-72F9-DB3F-2E5B-73C8D5D082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8C3DC-B0AD-303B-EAC2-55189BA690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BD32B-0A75-30C8-0747-81FA8E8AA9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B611F-7158-05A3-3B11-16BD9AA977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6E61-2AF1-AE44-158E-7CE7AFEC13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25E5A-E6A6-AFA5-0C05-D234DE29F85E}"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554</v>
      </c>
      <c r="D2" s="1639"/>
      <c r="E2" s="547">
        <f>B2</f>
        <v>0</v>
      </c>
      <c r="F2" s="548"/>
      <c r="G2" s="1647" t="s">
        <v>555</v>
      </c>
      <c r="H2" s="1647" t="s">
        <v>555</v>
      </c>
      <c r="I2" s="1647" t="s">
        <v>555</v>
      </c>
      <c r="J2" s="2313" t="s">
        <v>555</v>
      </c>
      <c r="K2" s="2313" t="s">
        <v>555</v>
      </c>
      <c r="L2" s="290" t="s">
        <v>556</v>
      </c>
      <c r="M2" s="544"/>
      <c r="AH2" s="1632">
        <v>0</v>
      </c>
    </row>
    <row s="1643" customFormat="1" customHeight="1" ht="0.75" hidden="1">
      <c r="B3" s="2100"/>
      <c r="C3" s="1168"/>
      <c r="D3" s="549"/>
      <c r="E3" s="550"/>
      <c r="F3" s="551" t="s">
        <v>557</v>
      </c>
      <c r="G3" s="552"/>
      <c r="H3" s="552">
        <f>H4*H5+H7</f>
        <v>0</v>
      </c>
      <c r="I3" s="552">
        <f>I4*I5+I6</f>
        <v>0</v>
      </c>
      <c r="J3" s="1374">
        <f>J4*J5+J7</f>
        <v>0</v>
      </c>
      <c r="K3" s="1374">
        <f>K4*K5+K7</f>
        <v>0</v>
      </c>
      <c r="L3" s="553"/>
      <c r="AH3" s="1637">
        <v>0</v>
      </c>
    </row>
    <row customHeight="1" ht="23.25" hidden="1">
      <c r="B4" s="2100"/>
      <c r="C4" s="1168"/>
      <c r="D4" s="1639"/>
      <c r="E4" s="547" t="str">
        <f>B2&amp;".1"</f>
        <v>.1</v>
      </c>
      <c r="F4" s="554" t="s">
        <v>558</v>
      </c>
      <c r="G4" s="555"/>
      <c r="H4" s="542"/>
      <c r="I4" s="542"/>
      <c r="J4" s="752"/>
      <c r="K4" s="752"/>
      <c r="L4" s="290" t="s">
        <v>559</v>
      </c>
      <c r="M4" s="544"/>
      <c r="AH4" s="1632">
        <v>0</v>
      </c>
    </row>
    <row customHeight="1" ht="18.75" hidden="1">
      <c r="B5" s="2100"/>
      <c r="C5" s="1168"/>
      <c r="D5" s="1639"/>
      <c r="E5" s="547" t="str">
        <f>B2&amp;".2"</f>
        <v>.2</v>
      </c>
      <c r="F5" s="554" t="s">
        <v>560</v>
      </c>
      <c r="G5" s="1647" t="s">
        <v>561</v>
      </c>
      <c r="H5" s="542"/>
      <c r="I5" s="542"/>
      <c r="J5" s="752"/>
      <c r="K5" s="752"/>
      <c r="L5" s="290"/>
      <c r="M5" s="544"/>
      <c r="AH5" s="1632">
        <v>0</v>
      </c>
    </row>
    <row customHeight="1" ht="18.75" hidden="1">
      <c r="B6" s="2100"/>
      <c r="C6" s="1168"/>
      <c r="D6" s="1639"/>
      <c r="E6" s="547" t="str">
        <f>B2&amp;".3"</f>
        <v>.3</v>
      </c>
      <c r="F6" s="554" t="s">
        <v>562</v>
      </c>
      <c r="G6" s="1647" t="s">
        <v>561</v>
      </c>
      <c r="H6" s="542"/>
      <c r="I6" s="542"/>
      <c r="J6" s="752"/>
      <c r="K6" s="752"/>
      <c r="L6" s="290"/>
      <c r="M6" s="544"/>
      <c r="AH6" s="1632">
        <v>0</v>
      </c>
    </row>
    <row customHeight="1" ht="18.75" hidden="1">
      <c r="B7" s="2100"/>
      <c r="C7" s="1168"/>
      <c r="D7" s="1639"/>
      <c r="E7" s="547" t="str">
        <f>B2&amp;".4"</f>
        <v>.4</v>
      </c>
      <c r="F7" s="554" t="s">
        <v>563</v>
      </c>
      <c r="G7" s="1647" t="s">
        <v>555</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561</v>
      </c>
      <c r="H9" s="542"/>
      <c r="I9" s="542"/>
      <c r="J9" s="752"/>
      <c r="K9" s="752"/>
      <c r="L9" s="543" t="s">
        <v>564</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565</v>
      </c>
      <c r="H11" s="542"/>
      <c r="I11" s="542"/>
      <c r="J11" s="752"/>
      <c r="K11" s="752"/>
      <c r="L11" s="290" t="s">
        <v>566</v>
      </c>
      <c r="M11" s="544"/>
      <c r="AH11" s="1632">
        <v>0</v>
      </c>
    </row>
    <row customHeight="1" ht="11.25" hidden="1">
      <c r="J12" s="1636"/>
      <c r="K12" s="1636"/>
      <c r="AH12" s="1632">
        <v>0</v>
      </c>
    </row>
    <row customHeight="1" ht="22.5" hidden="1">
      <c r="D13" s="1639"/>
      <c r="E13" s="547"/>
      <c r="F13" s="541"/>
      <c r="G13" s="970" t="s">
        <v>567</v>
      </c>
      <c r="H13" s="546"/>
      <c r="I13" s="546"/>
      <c r="J13" s="546"/>
      <c r="K13" s="546"/>
      <c r="L13" s="746" t="s">
        <v>568</v>
      </c>
      <c r="M13" s="544"/>
      <c r="AH13" s="1632">
        <v>0</v>
      </c>
    </row>
    <row customHeight="1" ht="11.25" hidden="1">
      <c r="J14" s="1636"/>
      <c r="K14" s="1636"/>
      <c r="AH14" s="1632">
        <v>0</v>
      </c>
    </row>
    <row customHeight="1" ht="22.5" hidden="1">
      <c r="D15" s="1639"/>
      <c r="E15" s="547"/>
      <c r="F15" s="541"/>
      <c r="G15" s="1647" t="s">
        <v>569</v>
      </c>
      <c r="H15" s="546"/>
      <c r="I15" s="546"/>
      <c r="J15" s="546"/>
      <c r="K15" s="546"/>
      <c r="L15" s="290" t="s">
        <v>570</v>
      </c>
      <c r="M15" s="544"/>
      <c r="AH15" s="1632">
        <v>0</v>
      </c>
    </row>
    <row customHeight="1" ht="11.25" hidden="1">
      <c r="J16" s="1636"/>
      <c r="K16" s="1636"/>
      <c r="AH16" s="1632">
        <v>0</v>
      </c>
    </row>
    <row customHeight="1" ht="22.5" hidden="1">
      <c r="D17" s="1639"/>
      <c r="E17" s="547"/>
      <c r="F17" s="541"/>
      <c r="G17" s="1647" t="s">
        <v>571</v>
      </c>
      <c r="H17" s="546"/>
      <c r="I17" s="546"/>
      <c r="J17" s="546"/>
      <c r="K17" s="546"/>
      <c r="L17" s="290" t="s">
        <v>572</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557"/>
      <c r="AH21" s="1632">
        <v>24</v>
      </c>
    </row>
    <row customHeight="1" ht="25.2">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124</v>
      </c>
      <c r="J24" s="890" t="s">
        <v>128</v>
      </c>
      <c r="K24" s="890" t="s">
        <v>130</v>
      </c>
      <c r="AH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Питьевая вода</v>
      </c>
      <c r="K25" s="2394" t="str">
        <f>IF(K24="","",INDEX(DIFFERENTIATION_UNMERGE_VD,MATCH(K24,DIFFERENTIATION_ID_DIFF,0)))</f>
        <v>Холодное водоснабжение. Техническая вода</v>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1</v>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309</v>
      </c>
      <c r="F28" s="2371"/>
      <c r="G28" s="2371"/>
      <c r="H28" s="1646"/>
      <c r="I28" s="1646"/>
      <c r="J28" s="2368"/>
      <c r="K28" s="2368"/>
      <c r="L28" s="2128"/>
      <c r="AH28" s="1632">
        <v>11</v>
      </c>
    </row>
    <row customHeight="1" ht="24">
      <c r="E29" s="1647" t="s">
        <v>87</v>
      </c>
      <c r="F29" s="1654" t="s">
        <v>311</v>
      </c>
      <c r="G29" s="1654" t="s">
        <v>575</v>
      </c>
      <c r="H29" s="1654" t="s">
        <v>312</v>
      </c>
      <c r="I29" s="1654" t="s">
        <v>312</v>
      </c>
      <c r="J29" s="2313" t="s">
        <v>312</v>
      </c>
      <c r="K29" s="2313" t="s">
        <v>312</v>
      </c>
      <c r="L29" s="2128"/>
      <c r="AH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561</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561</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561</v>
      </c>
      <c r="H32" s="558"/>
      <c r="I32" s="558"/>
      <c r="J32" s="558"/>
      <c r="K32" s="558"/>
      <c r="L32" s="290" t="str">
        <f>FHD_NOTE_P_3</f>
        <v/>
      </c>
      <c r="M32" s="1637" t="str">
        <f>IF((LEN(E32)-LEN(SUBSTITUTE(E32,".","")))/LEN(".")=1,"p","")</f>
        <v>p</v>
      </c>
      <c r="AH32" s="1632">
        <v>11</v>
      </c>
    </row>
    <row customHeight="1" ht="11.25" hidden="1">
      <c r="A33" s="2372" t="s">
        <v>577</v>
      </c>
      <c r="D33" s="1639"/>
      <c r="E33" s="547" t="str">
        <f>FHD_NUM_P_4</f>
        <v/>
      </c>
      <c r="F33" s="1525" t="str">
        <f>FHD_P_4</f>
        <v/>
      </c>
      <c r="G33" s="1879" t="s">
        <v>561</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578</v>
      </c>
      <c r="G40" s="573"/>
      <c r="H40" s="574"/>
      <c r="I40" s="574"/>
      <c r="J40" s="2633"/>
      <c r="K40" s="2634"/>
      <c r="L40" s="302"/>
      <c r="M40" s="1637" t="str">
        <f>IF((LEN(E40)-LEN(SUBSTITUTE(E40,".","")))/LEN(".")=1,"p","")</f>
        <v/>
      </c>
      <c r="N40" s="1637"/>
      <c r="O40" s="1637"/>
      <c r="T40" s="1637"/>
      <c r="W40" s="545"/>
      <c r="AC40" s="1633"/>
      <c r="AD40" s="1633"/>
      <c r="AE40" s="1633"/>
      <c r="AF40" s="1633"/>
      <c r="AG40" s="1633"/>
      <c r="AH40" s="1161">
        <v>0</v>
      </c>
    </row>
    <row customHeight="1" ht="11.25" hidden="1">
      <c r="A41" s="2372" t="s">
        <v>579</v>
      </c>
      <c r="D41" s="1639"/>
      <c r="E41" s="547" t="str">
        <f>FHD_NUM_P_5</f>
        <v/>
      </c>
      <c r="F41" s="1525" t="str">
        <f>FHD_P_5</f>
        <v/>
      </c>
      <c r="G41" s="1879" t="s">
        <v>561</v>
      </c>
      <c r="H41" s="558"/>
      <c r="I41" s="558"/>
      <c r="J41" s="558"/>
      <c r="K41" s="558"/>
      <c r="L41" s="290" t="str">
        <f>FHD_NOTE_P_5</f>
        <v/>
      </c>
      <c r="M41" s="1637" t="str">
        <f>IF((LEN(E41)-LEN(SUBSTITUTE(E41,".","")))/LEN(".")=1,"p","")</f>
        <v/>
      </c>
      <c r="AH41" s="1632">
        <v>0</v>
      </c>
    </row>
    <row customHeight="1" ht="11.25" hidden="1">
      <c r="A42" s="2372"/>
      <c r="D42" s="1639"/>
      <c r="E42" s="547" t="str">
        <f>FHD_NUM_P_6</f>
        <v/>
      </c>
      <c r="F42" s="1525" t="str">
        <f>FHD_P_6</f>
        <v/>
      </c>
      <c r="G42" s="1879" t="s">
        <v>561</v>
      </c>
      <c r="H42" s="558"/>
      <c r="I42" s="558"/>
      <c r="J42" s="558"/>
      <c r="K42" s="558"/>
      <c r="L42" s="290" t="str">
        <f>FHD_NOTE_P_6</f>
        <v/>
      </c>
      <c r="M42" s="1637" t="str">
        <f>IF((LEN(E42)-LEN(SUBSTITUTE(E42,".","")))/LEN(".")=1,"p","")</f>
        <v/>
      </c>
      <c r="AH42" s="1632">
        <v>0</v>
      </c>
    </row>
    <row customHeight="1" ht="11.25" hidden="1">
      <c r="A43" s="2372"/>
      <c r="D43" s="1639"/>
      <c r="E43" s="547" t="str">
        <f>FHD_NUM_P_7</f>
        <v/>
      </c>
      <c r="F43" s="1525" t="str">
        <f>FHD_P_7</f>
        <v/>
      </c>
      <c r="G43" s="1879" t="s">
        <v>561</v>
      </c>
      <c r="H43" s="558"/>
      <c r="I43" s="558"/>
      <c r="J43" s="558"/>
      <c r="K43" s="558"/>
      <c r="L43" s="290" t="str">
        <f>FHD_NOTE_P_7</f>
        <v/>
      </c>
      <c r="M43" s="1637" t="str">
        <f>IF((LEN(E43)-LEN(SUBSTITUTE(E43,".","")))/LEN(".")=1,"p","")</f>
        <v/>
      </c>
      <c r="AH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561</v>
      </c>
      <c r="H44" s="558"/>
      <c r="I44" s="558"/>
      <c r="J44" s="558"/>
      <c r="K44" s="558"/>
      <c r="L44" s="290" t="str">
        <f>FHD_NOTE_P_8</f>
        <v/>
      </c>
      <c r="M44" s="1637" t="str">
        <f>IF((LEN(E44)-LEN(SUBSTITUTE(E44,".","")))/LEN(".")=1,"p","")</f>
        <v>p</v>
      </c>
      <c r="AH44" s="1632">
        <v>11</v>
      </c>
    </row>
    <row customHeight="1" ht="11.549999999999999">
      <c r="D45" s="1639"/>
      <c r="E45" s="547" t="str">
        <f>FHD_NUM_P_9</f>
        <v>2.2.1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582</v>
      </c>
      <c r="C47" s="1637"/>
      <c r="D47" s="576"/>
      <c r="E47" s="547" t="str">
        <f>FHD_NUM_P_11</f>
        <v/>
      </c>
      <c r="F47" s="1525" t="str">
        <f>FHD_P_11</f>
        <v/>
      </c>
      <c r="G47" s="1879" t="s">
        <v>561</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c r="A48" s="990" t="s">
        <v>583</v>
      </c>
      <c r="C48" s="1637"/>
      <c r="D48" s="1639"/>
      <c r="E48" s="547" t="str">
        <f>FHD_NUM_P_12</f>
        <v>2.3</v>
      </c>
      <c r="F48" s="1525" t="str">
        <f>FHD_P_12</f>
        <v>Расходы на химические реагенты, используемые в технологическом процессе</v>
      </c>
      <c r="G48" s="1879" t="s">
        <v>561</v>
      </c>
      <c r="H48" s="578"/>
      <c r="I48" s="578"/>
      <c r="J48" s="578"/>
      <c r="K48" s="578"/>
      <c r="L48" s="290" t="str">
        <f>FHD_NOTE_P_12</f>
        <v/>
      </c>
      <c r="M48" s="1637" t="str">
        <f>IF((LEN(E48)-LEN(SUBSTITUTE(E48,".","")))/LEN(".")=1,"p","")</f>
        <v>p</v>
      </c>
      <c r="N48" s="1637"/>
      <c r="O48" s="1637"/>
      <c r="T48" s="1637"/>
      <c r="W48" s="545"/>
      <c r="AC48" s="1633"/>
      <c r="AD48" s="1633"/>
      <c r="AE48" s="1633"/>
      <c r="AF48" s="1633"/>
      <c r="AG48" s="1633"/>
      <c r="AH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561</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561</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561</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561</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561</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561</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561</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2.8.1</v>
      </c>
      <c r="F60" s="1651" t="str">
        <f>FHD_P_24</f>
        <v>Расходы на текущий ремонт</v>
      </c>
      <c r="G60" s="1879" t="s">
        <v>561</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2.8.2</v>
      </c>
      <c r="F61" s="1651" t="str">
        <f>FHD_P_25</f>
        <v>Расходы на капитальный ремонт</v>
      </c>
      <c r="G61" s="1879" t="s">
        <v>561</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2.9</v>
      </c>
      <c r="F62" s="1525" t="str">
        <f>FHD_P_26</f>
        <v>Общехозяйственные расходы, в том числе:</v>
      </c>
      <c r="G62" s="1879" t="s">
        <v>561</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2.9.1</v>
      </c>
      <c r="F63" s="1651" t="str">
        <f>FHD_P_27</f>
        <v>Расходы на текущий ремонт</v>
      </c>
      <c r="G63" s="1879" t="s">
        <v>561</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2.9.2</v>
      </c>
      <c r="F64" s="1651" t="str">
        <f>FHD_P_28</f>
        <v>Расходы на капитальный ремонт</v>
      </c>
      <c r="G64" s="1879" t="s">
        <v>561</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561</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561</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315</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561</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2.12.0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5"/>
      <c r="K71" s="2636"/>
      <c r="L71" s="302"/>
      <c r="M71" s="1637"/>
      <c r="N71" s="1637"/>
      <c r="O71" s="1637"/>
      <c r="T71" s="1637"/>
      <c r="W71" s="545"/>
      <c r="AC71" s="1633"/>
      <c r="AD71" s="1633"/>
      <c r="AE71" s="1633"/>
      <c r="AF71" s="1633"/>
      <c r="AG71" s="1633"/>
      <c r="AH71" s="1161">
        <v>14</v>
      </c>
    </row>
    <row s="1367" customFormat="1" customHeight="1" ht="18.75" hidden="1">
      <c r="A72" s="990" t="s">
        <v>587</v>
      </c>
      <c r="C72" s="1637"/>
      <c r="D72" s="1639"/>
      <c r="E72" s="547" t="str">
        <f>FHD_NUM_P_34</f>
        <v/>
      </c>
      <c r="F72" s="1881" t="str">
        <f>FHD_P_34</f>
        <v/>
      </c>
      <c r="G72" s="1879" t="s">
        <v>561</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561</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561</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c r="A82" s="2372" t="s">
        <v>589</v>
      </c>
      <c r="C82" s="736"/>
      <c r="D82" s="734"/>
      <c r="E82" s="547" t="str">
        <f>FHD_NUM_P_44</f>
        <v>7</v>
      </c>
      <c r="F82" s="1881" t="str">
        <f>FHD_P_44</f>
        <v>Объём поднятой воды</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c r="A83" s="2372"/>
      <c r="C83" s="736"/>
      <c r="D83" s="734"/>
      <c r="E83" s="547" t="str">
        <f>FHD_NUM_P_45</f>
        <v>8</v>
      </c>
      <c r="F83" s="1881" t="str">
        <f>FHD_P_45</f>
        <v>Объём покупной воды</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c r="A85" s="2372"/>
      <c r="C85" s="736"/>
      <c r="D85" s="734"/>
      <c r="E85" s="547" t="str">
        <f>FHD_NUM_P_47</f>
        <v>10</v>
      </c>
      <c r="F85" s="1881" t="str">
        <f>FHD_P_47</f>
        <v>Объём отпущенной потребителям воды, в том числе:</v>
      </c>
      <c r="G85" s="1882" t="s">
        <v>590</v>
      </c>
      <c r="H85" s="978"/>
      <c r="I85" s="578"/>
      <c r="J85" s="978"/>
      <c r="K85" s="978"/>
      <c r="L85" s="290" t="str">
        <f>FHD_NOTE_P_47</f>
        <v>Указывается общий объем отпущенной потребителям воды.</v>
      </c>
      <c r="M85" s="735"/>
      <c r="N85" s="736"/>
      <c r="O85" s="736"/>
      <c r="T85" s="736"/>
      <c r="W85" s="737"/>
      <c r="AC85" s="738"/>
      <c r="AD85" s="738"/>
      <c r="AE85" s="738"/>
      <c r="AF85" s="738"/>
      <c r="AG85" s="738"/>
      <c r="AH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c r="A90" s="2372"/>
      <c r="B90" s="911"/>
      <c r="C90" s="736"/>
      <c r="D90" s="734"/>
      <c r="E90" s="547" t="str">
        <f>FHD_NUM_P_52</f>
        <v>11</v>
      </c>
      <c r="F90" s="1881" t="str">
        <f>FHD_P_52</f>
        <v>Потери воды в сетях</v>
      </c>
      <c r="G90" s="1882" t="s">
        <v>567</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hidden="1">
      <c r="A91" s="2374" t="s">
        <v>591</v>
      </c>
      <c r="C91" s="736"/>
      <c r="D91" s="734"/>
      <c r="E91" s="547" t="str">
        <f>FHD_NUM_P_53</f>
        <v/>
      </c>
      <c r="F91" s="1881" t="str">
        <f>FHD_P_53</f>
        <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hidden="1">
      <c r="A92" s="2374"/>
      <c r="C92" s="736"/>
      <c r="D92" s="734"/>
      <c r="E92" s="547" t="str">
        <f>FHD_NUM_P_54</f>
        <v/>
      </c>
      <c r="F92" s="1881" t="str">
        <f>FHD_P_54</f>
        <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hidden="1">
      <c r="A93" s="2374"/>
      <c r="C93" s="736"/>
      <c r="D93" s="739"/>
      <c r="E93" s="547" t="str">
        <f>FHD_NUM_P_55</f>
        <v/>
      </c>
      <c r="F93" s="1881" t="str">
        <f>FHD_P_55</f>
        <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hidden="1">
      <c r="A94" s="2374"/>
      <c r="C94" s="736"/>
      <c r="D94" s="734"/>
      <c r="E94" s="547" t="str">
        <f>FHD_NUM_P_56</f>
        <v/>
      </c>
      <c r="F94" s="1881" t="str">
        <f>FHD_P_56</f>
        <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hidden="1">
      <c r="A95" s="2374"/>
      <c r="B95" s="911"/>
      <c r="C95" s="736"/>
      <c r="D95" s="734"/>
      <c r="E95" s="547" t="str">
        <f>FHD_NUM_P_57</f>
        <v/>
      </c>
      <c r="F95" s="1881" t="str">
        <f>FHD_P_57</f>
        <v/>
      </c>
      <c r="G95" s="1882" t="s">
        <v>567</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hidden="1">
      <c r="A99" s="2372" t="s">
        <v>594</v>
      </c>
      <c r="C99" s="1637"/>
      <c r="D99" s="1639"/>
      <c r="E99" s="547" t="str">
        <f>FHD_NUM_P_61</f>
        <v/>
      </c>
      <c r="F99" s="1881" t="str">
        <f>FHD_P_61</f>
        <v/>
      </c>
      <c r="G99" s="1879" t="s">
        <v>565</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595</v>
      </c>
      <c r="G101" s="573"/>
      <c r="H101" s="574"/>
      <c r="I101" s="574"/>
      <c r="J101" s="2637"/>
      <c r="K101" s="2638"/>
      <c r="L101" s="1005" t="s">
        <v>596</v>
      </c>
      <c r="M101" s="544"/>
      <c r="AH101" s="1632">
        <v>0</v>
      </c>
    </row>
    <row s="1367" customFormat="1" customHeight="1" ht="18.75" hidden="1">
      <c r="A102" s="2372"/>
      <c r="C102" s="1637"/>
      <c r="D102" s="1639"/>
      <c r="E102" s="547" t="str">
        <f>FHD_NUM_P_62</f>
        <v/>
      </c>
      <c r="F102" s="1881" t="str">
        <f>FHD_P_62</f>
        <v/>
      </c>
      <c r="G102" s="1878" t="s">
        <v>565</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592</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597</v>
      </c>
      <c r="D104" s="1639"/>
      <c r="E104" s="547" t="str">
        <f>FHD_NUM_P_64</f>
        <v/>
      </c>
      <c r="F104" s="1881" t="str">
        <f>FHD_P_64</f>
        <v/>
      </c>
      <c r="G104" s="1878" t="s">
        <v>592</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592</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hidden="1">
      <c r="A113" s="990" t="s">
        <v>600</v>
      </c>
      <c r="D113" s="1639"/>
      <c r="E113" s="547" t="str">
        <f>FHD_NUM_P_73</f>
        <v/>
      </c>
      <c r="F113" s="1881" t="str">
        <f>FHD_P_73</f>
        <v/>
      </c>
      <c r="G113" s="971" t="s">
        <v>599</v>
      </c>
      <c r="H113" s="969"/>
      <c r="I113" s="969"/>
      <c r="J113" s="969"/>
      <c r="K113" s="969"/>
      <c r="L113" s="290" t="str">
        <f>FHD_NOTE_P_73</f>
        <v/>
      </c>
      <c r="M113" s="544"/>
      <c r="AH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578"/>
      <c r="K114" s="578"/>
      <c r="L114" s="290" t="str">
        <f>FHD_NOTE_P_74</f>
        <v/>
      </c>
      <c r="M114" s="544"/>
      <c r="AH114" s="1632">
        <v>0</v>
      </c>
    </row>
    <row s="1636" customFormat="1" customHeight="1" ht="18.75">
      <c r="A115" s="2374" t="s">
        <v>603</v>
      </c>
      <c r="B115" s="911"/>
      <c r="C115" s="736"/>
      <c r="D115" s="734"/>
      <c r="E115" s="547" t="str">
        <f>FHD_NUM_P_75</f>
        <v>14</v>
      </c>
      <c r="F115" s="1881" t="str">
        <f>FHD_P_75</f>
        <v>Расход воды на собственные нужды, в том числе:</v>
      </c>
      <c r="G115" s="1877" t="s">
        <v>567</v>
      </c>
      <c r="H115" s="558"/>
      <c r="I115" s="558"/>
      <c r="J115" s="558"/>
      <c r="K115" s="558"/>
      <c r="L115" s="290" t="str">
        <f>FHD_NOTE_P_75</f>
        <v>Указывается доля общего расхода воды на собственные нужны от объема отпуска воды потребителям.</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567</v>
      </c>
      <c r="H116" s="558"/>
      <c r="I116" s="558"/>
      <c r="J116" s="558"/>
      <c r="K116" s="558"/>
      <c r="L116" s="290" t="str">
        <f>FHD_NOTE_P_76</f>
        <v>Указывается доля расхода воды на хозяйственно-бытовые нужны от объема отпуска воды потребителям.</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567</v>
      </c>
      <c r="H117" s="558"/>
      <c r="I117" s="558"/>
      <c r="J117" s="558"/>
      <c r="K117" s="558"/>
      <c r="L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c r="A118" s="2374"/>
      <c r="D118" s="549"/>
      <c r="E118" s="1014" t="str">
        <f>E117&amp;".0"</f>
        <v>15.0</v>
      </c>
      <c r="F118" s="998"/>
      <c r="G118" s="1652"/>
      <c r="H118" s="993"/>
      <c r="I118" s="993"/>
      <c r="J118" s="993"/>
      <c r="K118" s="993"/>
      <c r="L118" s="997"/>
      <c r="AH118" s="1637">
        <v>0</v>
      </c>
    </row>
    <row s="1636" customFormat="1" customHeight="1" ht="15">
      <c r="A119" s="2374"/>
      <c r="B119" s="911"/>
      <c r="C119" s="736"/>
      <c r="D119" s="747"/>
      <c r="E119" s="974"/>
      <c r="F119" s="975" t="s">
        <v>604</v>
      </c>
      <c r="G119" s="748"/>
      <c r="H119" s="749"/>
      <c r="I119" s="749"/>
      <c r="J119" s="2639"/>
      <c r="K119" s="2640"/>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606</v>
      </c>
      <c r="D120" s="1639"/>
      <c r="E120" s="547" t="str">
        <f>FHD_NUM_P_78</f>
        <v/>
      </c>
      <c r="F120" s="1881" t="str">
        <f>FHD_P_78</f>
        <v/>
      </c>
      <c r="G120" s="1878" t="s">
        <v>569</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595</v>
      </c>
      <c r="G122" s="573"/>
      <c r="H122" s="574"/>
      <c r="I122" s="574"/>
      <c r="J122" s="2641"/>
      <c r="K122" s="2642"/>
      <c r="L122" s="1005" t="s">
        <v>607</v>
      </c>
      <c r="M122" s="544"/>
      <c r="AH122" s="1632">
        <v>0</v>
      </c>
    </row>
    <row customHeight="1" ht="22.5" hidden="1">
      <c r="A123" s="2372"/>
      <c r="D123" s="1639"/>
      <c r="E123" s="547" t="str">
        <f>FHD_NUM_P_79</f>
        <v/>
      </c>
      <c r="F123" s="1881" t="str">
        <f>FHD_P_79</f>
        <v/>
      </c>
      <c r="G123" s="1879" t="s">
        <v>571</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595</v>
      </c>
      <c r="G125" s="573"/>
      <c r="H125" s="574"/>
      <c r="I125" s="574"/>
      <c r="J125" s="2643"/>
      <c r="K125" s="2644"/>
      <c r="L125" s="1005" t="s">
        <v>608</v>
      </c>
      <c r="M125" s="544"/>
      <c r="AH125" s="1632">
        <v>0</v>
      </c>
    </row>
    <row customHeight="1" ht="22.5" hidden="1">
      <c r="A126" s="2372"/>
      <c r="D126" s="1639"/>
      <c r="E126" s="547" t="str">
        <f>FHD_NUM_P_80</f>
        <v/>
      </c>
      <c r="F126" s="1881" t="str">
        <f>FHD_P_80</f>
        <v/>
      </c>
      <c r="G126" s="1879" t="s">
        <v>609</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610</v>
      </c>
      <c r="H127" s="558"/>
      <c r="I127" s="558"/>
      <c r="J127" s="558"/>
      <c r="K127" s="558"/>
      <c r="L127" s="290" t="str">
        <f>FHD_NOTE_P_81</f>
        <v/>
      </c>
      <c r="M127" s="544"/>
      <c r="AH127" s="1632">
        <v>0</v>
      </c>
    </row>
    <row customHeight="1" ht="18.75" hidden="1">
      <c r="A128" s="2372"/>
      <c r="C128" s="1637" t="s">
        <v>597</v>
      </c>
      <c r="D128" s="1639"/>
      <c r="E128" s="547" t="str">
        <f>FHD_NUM_P_82</f>
        <v/>
      </c>
      <c r="F128" s="1881" t="str">
        <f>FHD_P_82</f>
        <v/>
      </c>
      <c r="G128" s="1879" t="s">
        <v>315</v>
      </c>
      <c r="H128" s="402"/>
      <c r="I128" s="402"/>
      <c r="J128" s="819"/>
      <c r="K128" s="819"/>
      <c r="L128" s="290" t="str">
        <f>FHD_NOTE_P_82</f>
        <v/>
      </c>
      <c r="M128" s="544"/>
      <c r="AH128" s="1632">
        <v>0</v>
      </c>
    </row>
    <row customHeight="1" ht="18.75" hidden="1">
      <c r="A129" s="2372"/>
      <c r="C129" s="1637" t="s">
        <v>597</v>
      </c>
      <c r="D129" s="1639"/>
      <c r="E129" s="547" t="str">
        <f>FHD_NUM_P_83</f>
        <v/>
      </c>
      <c r="F129" s="1525" t="str">
        <f>FHD_P_83</f>
        <v/>
      </c>
      <c r="G129" s="1879" t="s">
        <v>315</v>
      </c>
      <c r="H129" s="402"/>
      <c r="I129" s="402"/>
      <c r="J129" s="819"/>
      <c r="K129" s="819"/>
      <c r="L129" s="290" t="str">
        <f>FHD_NOTE_P_83</f>
        <v/>
      </c>
      <c r="M129" s="544"/>
      <c r="AH129" s="1632">
        <v>0</v>
      </c>
    </row>
    <row customHeight="1" ht="18.75" hidden="1">
      <c r="A130" s="2372"/>
      <c r="C130" s="1637" t="s">
        <v>597</v>
      </c>
      <c r="D130" s="1639"/>
      <c r="E130" s="547" t="str">
        <f>FHD_NUM_P_84</f>
        <v/>
      </c>
      <c r="F130" s="1525" t="str">
        <f>FHD_P_84</f>
        <v/>
      </c>
      <c r="G130" s="1879" t="s">
        <v>315</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CC739-9F7C-9DA7-00E2-CF8E55675519}"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87</v>
      </c>
      <c r="E10" s="2128" t="s">
        <v>87</v>
      </c>
      <c r="F10" s="2128"/>
      <c r="G10" s="522" t="s">
        <v>311</v>
      </c>
      <c r="H10" s="2128" t="s">
        <v>87</v>
      </c>
      <c r="I10" s="2128"/>
      <c r="J10" s="522" t="s">
        <v>611</v>
      </c>
      <c r="K10" s="522" t="s">
        <v>612</v>
      </c>
      <c r="L10" s="2128" t="s">
        <v>87</v>
      </c>
      <c r="M10" s="2128"/>
      <c r="N10" s="522" t="s">
        <v>613</v>
      </c>
      <c r="O10" s="522" t="s">
        <v>614</v>
      </c>
      <c r="P10" s="522" t="s">
        <v>615</v>
      </c>
      <c r="Q10" s="522" t="s">
        <v>616</v>
      </c>
      <c r="R10" s="522" t="s">
        <v>617</v>
      </c>
      <c r="S10" s="2128"/>
      <c r="T10" s="335"/>
      <c r="CF10" s="506">
        <v>46</v>
      </c>
    </row>
    <row s="1643" customFormat="1" customHeight="1" ht="15" hidden="1">
      <c r="A11" s="1053"/>
      <c r="D11" s="1026" t="s">
        <v>98</v>
      </c>
      <c r="E11" s="1026"/>
      <c r="F11" s="1026" t="s">
        <v>102</v>
      </c>
      <c r="G11" s="1026" t="s">
        <v>89</v>
      </c>
      <c r="H11" s="1026"/>
      <c r="I11" s="1026" t="s">
        <v>90</v>
      </c>
      <c r="J11" s="1026" t="s">
        <v>118</v>
      </c>
      <c r="K11" s="1026" t="s">
        <v>91</v>
      </c>
      <c r="L11" s="1026"/>
      <c r="M11" s="1026" t="s">
        <v>92</v>
      </c>
      <c r="N11" s="1026" t="s">
        <v>119</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124</v>
      </c>
      <c r="B14" s="625"/>
      <c r="C14" s="625"/>
      <c r="D14" s="2381" t="s">
        <v>98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128</v>
      </c>
      <c r="B23" s="625"/>
      <c r="C23" s="625" t="s">
        <v>22</v>
      </c>
      <c r="D23" s="2579" t="s">
        <v>161</v>
      </c>
      <c r="E23" s="2378" t="s">
        <v>114</v>
      </c>
      <c r="F23" s="2379"/>
      <c r="G23" s="2380"/>
      <c r="H23" s="2384" t="str">
        <f>IF(A23="","",INDEX(DIFFERENTIATION_UNMERGE_VD,MATCH(A23,DIFFERENTIATION_ID_DIFF,0)))</f>
        <v>Холодное водоснабжение.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622</v>
      </c>
      <c r="F29" s="2377"/>
      <c r="G29" s="2377"/>
      <c r="H29" s="2377"/>
      <c r="I29" s="2377"/>
      <c r="J29" s="2377"/>
      <c r="K29" s="2377"/>
      <c r="L29" s="2377"/>
      <c r="M29" s="2377"/>
      <c r="N29" s="2377"/>
      <c r="O29" s="2377"/>
      <c r="P29" s="2377"/>
      <c r="Q29" s="559">
        <f>SUMIF(T30:T31,"i",Q30:Q31)</f>
        <v>0</v>
      </c>
      <c r="R29" s="1018"/>
      <c r="S29" s="1799" t="s">
        <v>623</v>
      </c>
      <c r="T29" s="718" t="s">
        <v>621</v>
      </c>
      <c r="U29" s="2375">
        <v>1</v>
      </c>
      <c r="V29" s="2375" t="s">
        <v>584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625</v>
      </c>
      <c r="E32" s="2378" t="s">
        <v>114</v>
      </c>
      <c r="F32" s="2379"/>
      <c r="G32" s="2380"/>
      <c r="H32" s="2384" t="str">
        <f>IF(A32="","",INDEX(DIFFERENTIATION_UNMERGE_VD,MATCH(A32,DIFFERENTIATION_ID_DIFF,0)))</f>
        <v>Холодное водоснабжение. Техническая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622</v>
      </c>
      <c r="F38" s="2377"/>
      <c r="G38" s="2377"/>
      <c r="H38" s="2377"/>
      <c r="I38" s="2377"/>
      <c r="J38" s="2377"/>
      <c r="K38" s="2377"/>
      <c r="L38" s="2377"/>
      <c r="M38" s="2377"/>
      <c r="N38" s="2377"/>
      <c r="O38" s="2377"/>
      <c r="P38" s="2377"/>
      <c r="Q38" s="559">
        <f>SUMIF(T39:T40,"i",Q39:Q40)</f>
        <v>0</v>
      </c>
      <c r="R38" s="1018"/>
      <c r="S38" s="1799" t="s">
        <v>623</v>
      </c>
      <c r="T38" s="718" t="s">
        <v>621</v>
      </c>
      <c r="U38" s="2375">
        <v>1</v>
      </c>
      <c r="V38" s="2375" t="s">
        <v>584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81</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A2D7E-5E26-0994-6939-1876B198D7A2}"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565</v>
      </c>
      <c r="L2" s="752"/>
      <c r="M2" s="752"/>
      <c r="N2" s="752"/>
      <c r="O2" s="752"/>
      <c r="P2" s="544"/>
      <c r="Q2" s="1526" t="s">
        <v>566</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Муниципальное унитарное предприятие Белоярского района «Белоярские коммунальные системы»</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124</v>
      </c>
      <c r="N9" s="890" t="s">
        <v>128</v>
      </c>
      <c r="O9" s="890" t="s">
        <v>130</v>
      </c>
      <c r="AM9" s="1637">
        <v>1</v>
      </c>
    </row>
    <row customHeight="1" ht="11.549999999999999">
      <c r="E10" s="2051" t="s">
        <v>631</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Питьевая вода</v>
      </c>
      <c r="O10" s="2394" t="str">
        <f>IF(O9="","",INDEX(DIFFERENTIATION_UNMERGE_VD,MATCH(O9,DIFFERENTIATION_ID_DIFF,0)))</f>
        <v>Холодное водоснабжение. Техническая вода</v>
      </c>
      <c r="Q10" s="2128" t="s">
        <v>310</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1</v>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634</v>
      </c>
      <c r="F13" s="2051" t="s">
        <v>635</v>
      </c>
      <c r="I13" s="2370" t="s">
        <v>309</v>
      </c>
      <c r="J13" s="2371"/>
      <c r="K13" s="2371"/>
      <c r="L13" s="2028"/>
      <c r="M13" s="2068"/>
      <c r="N13" s="2368"/>
      <c r="O13" s="2368"/>
      <c r="Q13" s="2128"/>
      <c r="AM13" s="1632">
        <v>11</v>
      </c>
    </row>
    <row customHeight="1" ht="24">
      <c r="I14" s="2021" t="s">
        <v>87</v>
      </c>
      <c r="J14" s="2021" t="s">
        <v>311</v>
      </c>
      <c r="K14" s="2021" t="s">
        <v>575</v>
      </c>
      <c r="L14" s="2061" t="s">
        <v>312</v>
      </c>
      <c r="M14" s="2062" t="s">
        <v>312</v>
      </c>
      <c r="N14" s="2263" t="s">
        <v>312</v>
      </c>
      <c r="O14" s="2263" t="s">
        <v>312</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315</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565</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45"/>
      <c r="O18" s="2646"/>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565</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569</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569</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315</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81</v>
      </c>
      <c r="B204" s="988" t="s">
        <v>160</v>
      </c>
      <c r="C204" s="988" t="s">
        <v>160</v>
      </c>
      <c r="D204" s="988" t="s">
        <v>160</v>
      </c>
      <c r="E204" s="988" t="s">
        <v>160</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1FEFC-D0D6-0424-B7F4-F6DC6A2850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87</v>
      </c>
      <c r="J9" s="2027" t="s">
        <v>311</v>
      </c>
      <c r="K9" s="2065" t="s">
        <v>575</v>
      </c>
      <c r="L9" s="2066" t="s">
        <v>312</v>
      </c>
      <c r="M9" s="2390"/>
      <c r="W9" s="1632">
        <v>34</v>
      </c>
    </row>
    <row customHeight="1" ht="35.699999999999996">
      <c r="B10" s="2054" t="s">
        <v>701</v>
      </c>
      <c r="C10" s="2054" t="s">
        <v>702</v>
      </c>
      <c r="D10" s="2053" t="s">
        <v>638</v>
      </c>
      <c r="E10" s="2057" t="s">
        <v>639</v>
      </c>
      <c r="F10" s="2057" t="s">
        <v>639</v>
      </c>
      <c r="H10" s="377"/>
      <c r="I10" s="2025" t="s">
        <v>98</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89</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C6653-6D39-35E9-9AD4-AA47C721C965}"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561</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124</v>
      </c>
      <c r="J9" s="890" t="s">
        <v>128</v>
      </c>
      <c r="K9" s="890" t="s">
        <v>130</v>
      </c>
      <c r="AH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Техническая вода</v>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1</v>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309</v>
      </c>
      <c r="F13" s="2371"/>
      <c r="G13" s="2371"/>
      <c r="H13" s="1552"/>
      <c r="I13" s="1552"/>
      <c r="J13" s="2368"/>
      <c r="K13" s="2368"/>
      <c r="L13" s="2128"/>
      <c r="AH13" s="1632">
        <v>11</v>
      </c>
    </row>
    <row customHeight="1" ht="24">
      <c r="E14" s="1640" t="s">
        <v>87</v>
      </c>
      <c r="F14" s="1635" t="s">
        <v>311</v>
      </c>
      <c r="G14" s="1635" t="s">
        <v>575</v>
      </c>
      <c r="H14" s="1635" t="s">
        <v>312</v>
      </c>
      <c r="I14" s="1635" t="s">
        <v>312</v>
      </c>
      <c r="J14" s="2313" t="s">
        <v>312</v>
      </c>
      <c r="K14" s="2313" t="s">
        <v>312</v>
      </c>
      <c r="L14" s="2128"/>
      <c r="AH14" s="1632">
        <v>23</v>
      </c>
    </row>
    <row customHeight="1" ht="19.95">
      <c r="D15" s="1639"/>
      <c r="E15" s="1631" t="s">
        <v>98</v>
      </c>
      <c r="F15" s="708" t="s">
        <v>715</v>
      </c>
      <c r="G15" s="1647" t="s">
        <v>561</v>
      </c>
      <c r="H15" s="558"/>
      <c r="I15" s="558"/>
      <c r="J15" s="558"/>
      <c r="K15" s="558"/>
      <c r="L15" s="290" t="s">
        <v>716</v>
      </c>
      <c r="M15" s="544" t="s">
        <v>641</v>
      </c>
      <c r="AH15" s="1632">
        <v>19</v>
      </c>
    </row>
    <row customHeight="1" ht="35.699999999999996">
      <c r="D16" s="1639"/>
      <c r="E16" s="1631" t="s">
        <v>102</v>
      </c>
      <c r="F16" s="708" t="s">
        <v>717</v>
      </c>
      <c r="G16" s="1647" t="s">
        <v>561</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561</v>
      </c>
      <c r="H17" s="558"/>
      <c r="I17" s="558"/>
      <c r="J17" s="558"/>
      <c r="K17" s="558"/>
      <c r="L17" s="290" t="s">
        <v>721</v>
      </c>
      <c r="M17" s="544"/>
      <c r="AH17" s="1632">
        <v>19</v>
      </c>
    </row>
    <row customHeight="1" ht="24">
      <c r="D18" s="1639"/>
      <c r="E18" s="1665" t="s">
        <v>722</v>
      </c>
      <c r="F18" s="1651" t="s">
        <v>723</v>
      </c>
      <c r="G18" s="1644" t="s">
        <v>561</v>
      </c>
      <c r="H18" s="558"/>
      <c r="I18" s="558"/>
      <c r="J18" s="558"/>
      <c r="K18" s="558"/>
      <c r="L18" s="290" t="s">
        <v>724</v>
      </c>
      <c r="M18" s="544"/>
      <c r="AH18" s="1632">
        <v>23</v>
      </c>
    </row>
    <row customHeight="1" ht="35.699999999999996">
      <c r="D19" s="1639"/>
      <c r="E19" s="1665" t="s">
        <v>725</v>
      </c>
      <c r="F19" s="1651" t="s">
        <v>726</v>
      </c>
      <c r="G19" s="1644" t="s">
        <v>561</v>
      </c>
      <c r="H19" s="558"/>
      <c r="I19" s="558"/>
      <c r="J19" s="558"/>
      <c r="K19" s="558"/>
      <c r="L19" s="290"/>
      <c r="M19" s="544"/>
      <c r="AH19" s="1632">
        <v>34</v>
      </c>
    </row>
    <row customHeight="1" ht="19.95">
      <c r="D20" s="1639"/>
      <c r="E20" s="1665" t="s">
        <v>316</v>
      </c>
      <c r="F20" s="955" t="s">
        <v>727</v>
      </c>
      <c r="G20" s="1644" t="s">
        <v>561</v>
      </c>
      <c r="H20" s="558"/>
      <c r="I20" s="558"/>
      <c r="J20" s="558"/>
      <c r="K20" s="558"/>
      <c r="L20" s="290" t="s">
        <v>728</v>
      </c>
      <c r="M20" s="544"/>
      <c r="AH20" s="1632">
        <v>19</v>
      </c>
    </row>
    <row customHeight="1" ht="19.95">
      <c r="D21" s="1639"/>
      <c r="E21" s="1665" t="s">
        <v>729</v>
      </c>
      <c r="F21" s="1651" t="s">
        <v>730</v>
      </c>
      <c r="G21" s="1644" t="s">
        <v>561</v>
      </c>
      <c r="H21" s="558"/>
      <c r="I21" s="558"/>
      <c r="J21" s="558"/>
      <c r="K21" s="558"/>
      <c r="L21" s="290"/>
      <c r="M21" s="544"/>
      <c r="AH21" s="1632">
        <v>19</v>
      </c>
    </row>
    <row customHeight="1" ht="19.95">
      <c r="D22" s="1639"/>
      <c r="E22" s="1665" t="s">
        <v>731</v>
      </c>
      <c r="F22" s="1651" t="s">
        <v>732</v>
      </c>
      <c r="G22" s="1644" t="s">
        <v>561</v>
      </c>
      <c r="H22" s="558"/>
      <c r="I22" s="558"/>
      <c r="J22" s="558"/>
      <c r="K22" s="558"/>
      <c r="L22" s="290"/>
      <c r="M22" s="544"/>
      <c r="AH22" s="1632">
        <v>19</v>
      </c>
    </row>
    <row customHeight="1" ht="24">
      <c r="D23" s="1639"/>
      <c r="E23" s="1665" t="s">
        <v>319</v>
      </c>
      <c r="F23" s="955" t="s">
        <v>733</v>
      </c>
      <c r="G23" s="1644" t="s">
        <v>561</v>
      </c>
      <c r="H23" s="558"/>
      <c r="I23" s="558"/>
      <c r="J23" s="558"/>
      <c r="K23" s="558"/>
      <c r="L23" s="290" t="s">
        <v>734</v>
      </c>
      <c r="M23" s="544"/>
      <c r="AH23" s="1632">
        <v>23</v>
      </c>
    </row>
    <row customHeight="1" ht="19.95">
      <c r="D24" s="1639"/>
      <c r="E24" s="1665" t="s">
        <v>735</v>
      </c>
      <c r="F24" s="1651" t="s">
        <v>736</v>
      </c>
      <c r="G24" s="1644" t="s">
        <v>561</v>
      </c>
      <c r="H24" s="558"/>
      <c r="I24" s="558"/>
      <c r="J24" s="558"/>
      <c r="K24" s="558"/>
      <c r="L24" s="290"/>
      <c r="M24" s="544"/>
      <c r="AH24" s="1632">
        <v>19</v>
      </c>
    </row>
    <row customHeight="1" ht="35.699999999999996">
      <c r="D25" s="1639"/>
      <c r="E25" s="1665" t="s">
        <v>737</v>
      </c>
      <c r="F25" s="1651" t="s">
        <v>738</v>
      </c>
      <c r="G25" s="1644" t="s">
        <v>561</v>
      </c>
      <c r="H25" s="558"/>
      <c r="I25" s="558"/>
      <c r="J25" s="558"/>
      <c r="K25" s="558"/>
      <c r="L25" s="290"/>
      <c r="M25" s="544"/>
      <c r="AH25" s="1632">
        <v>34</v>
      </c>
    </row>
    <row customHeight="1" ht="24">
      <c r="D26" s="1639"/>
      <c r="E26" s="1665" t="s">
        <v>739</v>
      </c>
      <c r="F26" s="955" t="s">
        <v>740</v>
      </c>
      <c r="G26" s="1644" t="s">
        <v>561</v>
      </c>
      <c r="H26" s="558"/>
      <c r="I26" s="558"/>
      <c r="J26" s="558"/>
      <c r="K26" s="558"/>
      <c r="L26" s="290" t="s">
        <v>741</v>
      </c>
      <c r="M26" s="544"/>
      <c r="AH26" s="1632">
        <v>23</v>
      </c>
    </row>
    <row customHeight="1" ht="19.95">
      <c r="D27" s="1639"/>
      <c r="E27" s="1676" t="s">
        <v>742</v>
      </c>
      <c r="F27" s="1651" t="s">
        <v>743</v>
      </c>
      <c r="G27" s="1655" t="s">
        <v>561</v>
      </c>
      <c r="H27" s="1677"/>
      <c r="I27" s="1677"/>
      <c r="J27" s="1677"/>
      <c r="K27" s="1677"/>
      <c r="L27" s="290"/>
      <c r="M27" s="544"/>
      <c r="AH27" s="1632">
        <v>19</v>
      </c>
    </row>
    <row customHeight="1" ht="19.95">
      <c r="D28" s="1639"/>
      <c r="E28" s="1676" t="s">
        <v>744</v>
      </c>
      <c r="F28" s="1651" t="s">
        <v>745</v>
      </c>
      <c r="G28" s="1655" t="s">
        <v>561</v>
      </c>
      <c r="H28" s="1677"/>
      <c r="I28" s="1677"/>
      <c r="J28" s="1677"/>
      <c r="K28" s="1677"/>
      <c r="L28" s="290"/>
      <c r="M28" s="544"/>
      <c r="AH28" s="1632">
        <v>19</v>
      </c>
    </row>
    <row customHeight="1" ht="19.95">
      <c r="D29" s="1639"/>
      <c r="E29" s="1676" t="s">
        <v>746</v>
      </c>
      <c r="F29" s="955" t="s">
        <v>747</v>
      </c>
      <c r="G29" s="1655" t="s">
        <v>561</v>
      </c>
      <c r="H29" s="1677"/>
      <c r="I29" s="1677"/>
      <c r="J29" s="1677"/>
      <c r="K29" s="1677"/>
      <c r="L29" s="290"/>
      <c r="M29" s="544"/>
      <c r="AH29" s="1632">
        <v>19</v>
      </c>
    </row>
    <row customHeight="1" ht="19.95">
      <c r="D30" s="1639"/>
      <c r="E30" s="1676" t="s">
        <v>748</v>
      </c>
      <c r="F30" s="955" t="s">
        <v>749</v>
      </c>
      <c r="G30" s="1655" t="s">
        <v>561</v>
      </c>
      <c r="H30" s="1677"/>
      <c r="I30" s="1677"/>
      <c r="J30" s="1677"/>
      <c r="K30" s="1677"/>
      <c r="L30" s="290"/>
      <c r="M30" s="544"/>
      <c r="AH30" s="1632">
        <v>19</v>
      </c>
    </row>
    <row customHeight="1" ht="19.95">
      <c r="D31" s="1639"/>
      <c r="E31" s="1676" t="s">
        <v>750</v>
      </c>
      <c r="F31" s="955" t="s">
        <v>751</v>
      </c>
      <c r="G31" s="1655" t="s">
        <v>561</v>
      </c>
      <c r="H31" s="1677"/>
      <c r="I31" s="1677"/>
      <c r="J31" s="1677"/>
      <c r="K31" s="1677"/>
      <c r="L31" s="290"/>
      <c r="M31" s="544"/>
      <c r="AH31" s="1632">
        <v>19</v>
      </c>
    </row>
    <row s="1367" customFormat="1" customHeight="1" ht="35.699999999999996">
      <c r="A32" s="988"/>
      <c r="C32" s="1637"/>
      <c r="D32" s="1639"/>
      <c r="E32" s="1676" t="s">
        <v>752</v>
      </c>
      <c r="F32" s="955" t="s">
        <v>753</v>
      </c>
      <c r="G32" s="1645" t="s">
        <v>561</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47"/>
      <c r="K34" s="2648"/>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561</v>
      </c>
      <c r="H35" s="1677"/>
      <c r="I35" s="1677"/>
      <c r="J35" s="1677"/>
      <c r="K35" s="1677"/>
      <c r="L35" s="290" t="s">
        <v>758</v>
      </c>
      <c r="M35" s="544"/>
      <c r="AH35" s="1632">
        <v>57</v>
      </c>
    </row>
    <row s="1367" customFormat="1" customHeight="1" ht="24">
      <c r="A36" s="990" t="s">
        <v>587</v>
      </c>
      <c r="C36" s="1637"/>
      <c r="D36" s="1639"/>
      <c r="E36" s="1665" t="s">
        <v>89</v>
      </c>
      <c r="F36" s="708" t="s">
        <v>759</v>
      </c>
      <c r="G36" s="1644" t="s">
        <v>561</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333</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90</v>
      </c>
      <c r="F38" s="708" t="s">
        <v>762</v>
      </c>
      <c r="G38" s="1644" t="s">
        <v>561</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561</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561</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561</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561</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118</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91</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92</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119</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34097-0B48-1681-3403-CC57DEFE7C83}"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561</v>
      </c>
      <c r="H2" s="542"/>
      <c r="I2" s="542"/>
      <c r="J2" s="752"/>
      <c r="K2" s="752"/>
      <c r="L2" s="543" t="s">
        <v>564</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124</v>
      </c>
      <c r="J9" s="890" t="s">
        <v>128</v>
      </c>
      <c r="K9" s="890" t="s">
        <v>130</v>
      </c>
      <c r="AH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Техническая вода</v>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1</v>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309</v>
      </c>
      <c r="F13" s="2371"/>
      <c r="G13" s="2371"/>
      <c r="H13" s="1657"/>
      <c r="I13" s="1657"/>
      <c r="J13" s="2368"/>
      <c r="K13" s="2368"/>
      <c r="L13" s="2128"/>
      <c r="AH13" s="1632">
        <v>11</v>
      </c>
    </row>
    <row customHeight="1" ht="24">
      <c r="E14" s="1658" t="s">
        <v>87</v>
      </c>
      <c r="F14" s="1661" t="s">
        <v>311</v>
      </c>
      <c r="G14" s="1661" t="s">
        <v>575</v>
      </c>
      <c r="H14" s="1661" t="s">
        <v>312</v>
      </c>
      <c r="I14" s="1661" t="s">
        <v>312</v>
      </c>
      <c r="J14" s="2313" t="s">
        <v>312</v>
      </c>
      <c r="K14" s="2313" t="s">
        <v>312</v>
      </c>
      <c r="L14" s="2128"/>
      <c r="AH14" s="1632">
        <v>23</v>
      </c>
    </row>
    <row customHeight="1" ht="19.95">
      <c r="D15" s="1639"/>
      <c r="E15" s="1631" t="s">
        <v>98</v>
      </c>
      <c r="F15" s="708" t="s">
        <v>786</v>
      </c>
      <c r="G15" s="1658" t="s">
        <v>561</v>
      </c>
      <c r="H15" s="558"/>
      <c r="I15" s="558"/>
      <c r="J15" s="558"/>
      <c r="K15" s="558"/>
      <c r="L15" s="290" t="s">
        <v>787</v>
      </c>
      <c r="M15" s="544" t="s">
        <v>641</v>
      </c>
      <c r="AH15" s="1632">
        <v>19</v>
      </c>
    </row>
    <row customHeight="1" ht="24">
      <c r="D16" s="1639"/>
      <c r="E16" s="1631" t="s">
        <v>102</v>
      </c>
      <c r="F16" s="1666" t="s">
        <v>788</v>
      </c>
      <c r="G16" s="1658" t="s">
        <v>561</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561</v>
      </c>
      <c r="H17" s="558"/>
      <c r="I17" s="558"/>
      <c r="J17" s="558"/>
      <c r="K17" s="558"/>
      <c r="L17" s="290" t="s">
        <v>791</v>
      </c>
      <c r="M17" s="544"/>
      <c r="AH17" s="1632">
        <v>34</v>
      </c>
    </row>
    <row customHeight="1" ht="19.95">
      <c r="D18" s="1639"/>
      <c r="E18" s="1665" t="s">
        <v>722</v>
      </c>
      <c r="F18" s="1669" t="s">
        <v>792</v>
      </c>
      <c r="G18" s="1655" t="s">
        <v>561</v>
      </c>
      <c r="H18" s="558"/>
      <c r="I18" s="558"/>
      <c r="J18" s="558"/>
      <c r="K18" s="558"/>
      <c r="L18" s="290"/>
      <c r="M18" s="544"/>
      <c r="AH18" s="1632">
        <v>19</v>
      </c>
    </row>
    <row customHeight="1" ht="24">
      <c r="D19" s="1639"/>
      <c r="E19" s="1665" t="s">
        <v>725</v>
      </c>
      <c r="F19" s="1669" t="s">
        <v>793</v>
      </c>
      <c r="G19" s="1655" t="s">
        <v>561</v>
      </c>
      <c r="H19" s="558"/>
      <c r="I19" s="558"/>
      <c r="J19" s="558"/>
      <c r="K19" s="558"/>
      <c r="L19" s="290"/>
      <c r="M19" s="544"/>
      <c r="AH19" s="1632">
        <v>23</v>
      </c>
    </row>
    <row customHeight="1" ht="35.699999999999996">
      <c r="D20" s="1639"/>
      <c r="E20" s="1665" t="s">
        <v>316</v>
      </c>
      <c r="F20" s="1668" t="s">
        <v>794</v>
      </c>
      <c r="G20" s="1655" t="s">
        <v>561</v>
      </c>
      <c r="H20" s="558"/>
      <c r="I20" s="558"/>
      <c r="J20" s="558"/>
      <c r="K20" s="558"/>
      <c r="L20" s="290"/>
      <c r="M20" s="544"/>
      <c r="AH20" s="1632">
        <v>34</v>
      </c>
    </row>
    <row customHeight="1" ht="48.29999999999999">
      <c r="D21" s="1639"/>
      <c r="E21" s="1665" t="s">
        <v>319</v>
      </c>
      <c r="F21" s="1668" t="s">
        <v>795</v>
      </c>
      <c r="G21" s="1655" t="s">
        <v>561</v>
      </c>
      <c r="H21" s="558"/>
      <c r="I21" s="558"/>
      <c r="J21" s="558"/>
      <c r="K21" s="558"/>
      <c r="L21" s="290"/>
      <c r="M21" s="544"/>
      <c r="AH21" s="1632">
        <v>46</v>
      </c>
    </row>
    <row customHeight="1" ht="60">
      <c r="D22" s="1639"/>
      <c r="E22" s="1665" t="s">
        <v>739</v>
      </c>
      <c r="F22" s="1668" t="s">
        <v>796</v>
      </c>
      <c r="G22" s="1655" t="s">
        <v>561</v>
      </c>
      <c r="H22" s="558"/>
      <c r="I22" s="558"/>
      <c r="J22" s="558"/>
      <c r="K22" s="558"/>
      <c r="L22" s="290"/>
      <c r="M22" s="544"/>
      <c r="AH22" s="1632">
        <v>57</v>
      </c>
    </row>
    <row customHeight="1" ht="35.699999999999996">
      <c r="D23" s="1639"/>
      <c r="E23" s="1665" t="s">
        <v>746</v>
      </c>
      <c r="F23" s="1668" t="s">
        <v>797</v>
      </c>
      <c r="G23" s="1655" t="s">
        <v>561</v>
      </c>
      <c r="H23" s="558"/>
      <c r="I23" s="558"/>
      <c r="J23" s="558"/>
      <c r="K23" s="558"/>
      <c r="L23" s="290"/>
      <c r="M23" s="544"/>
      <c r="AH23" s="1632">
        <v>34</v>
      </c>
    </row>
    <row customHeight="1" ht="35.699999999999996">
      <c r="D24" s="1639"/>
      <c r="E24" s="1665" t="s">
        <v>748</v>
      </c>
      <c r="F24" s="1668" t="s">
        <v>798</v>
      </c>
      <c r="G24" s="1655" t="s">
        <v>561</v>
      </c>
      <c r="H24" s="558"/>
      <c r="I24" s="558"/>
      <c r="J24" s="558"/>
      <c r="K24" s="558"/>
      <c r="L24" s="290"/>
      <c r="M24" s="544"/>
      <c r="AH24" s="1632">
        <v>34</v>
      </c>
    </row>
    <row customHeight="1" ht="24">
      <c r="D25" s="1639"/>
      <c r="E25" s="1665" t="s">
        <v>750</v>
      </c>
      <c r="F25" s="1668" t="s">
        <v>799</v>
      </c>
      <c r="G25" s="1655" t="s">
        <v>561</v>
      </c>
      <c r="H25" s="558"/>
      <c r="I25" s="558"/>
      <c r="J25" s="558"/>
      <c r="K25" s="558"/>
      <c r="L25" s="290"/>
      <c r="M25" s="544"/>
      <c r="AH25" s="1632">
        <v>23</v>
      </c>
    </row>
    <row customHeight="1" ht="76.5">
      <c r="D26" s="1639"/>
      <c r="E26" s="1665" t="s">
        <v>752</v>
      </c>
      <c r="F26" s="1668" t="s">
        <v>800</v>
      </c>
      <c r="G26" s="1655" t="s">
        <v>561</v>
      </c>
      <c r="H26" s="558"/>
      <c r="I26" s="558"/>
      <c r="J26" s="558"/>
      <c r="K26" s="558"/>
      <c r="L26" s="290"/>
      <c r="M26" s="544"/>
      <c r="AH26" s="1632">
        <v>73</v>
      </c>
    </row>
    <row s="1367" customFormat="1" customHeight="1" ht="35.699999999999996">
      <c r="A27" s="988"/>
      <c r="C27" s="1637"/>
      <c r="D27" s="1639"/>
      <c r="E27" s="1630" t="s">
        <v>756</v>
      </c>
      <c r="F27" s="1629" t="s">
        <v>801</v>
      </c>
      <c r="G27" s="1656" t="s">
        <v>561</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49"/>
      <c r="K29" s="2650"/>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89</v>
      </c>
      <c r="F30" s="1662" t="s">
        <v>802</v>
      </c>
      <c r="G30" s="1655" t="s">
        <v>561</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90</v>
      </c>
      <c r="F31" s="1662" t="s">
        <v>803</v>
      </c>
      <c r="G31" s="1655" t="s">
        <v>561</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561</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561</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561</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118</v>
      </c>
      <c r="F35" s="1662" t="s">
        <v>640</v>
      </c>
      <c r="G35" s="1658" t="s">
        <v>315</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91</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92</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DCA95-6C9A-4885-AB57-8F119D486171}"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124</v>
      </c>
      <c r="J6" s="1023"/>
      <c r="K6" s="1023" t="s">
        <v>128</v>
      </c>
      <c r="L6" s="1023"/>
      <c r="M6" s="1023" t="s">
        <v>130</v>
      </c>
      <c r="N6" s="1023"/>
      <c r="AB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Питьевая вода</v>
      </c>
      <c r="L7" s="2395"/>
      <c r="M7" s="2394" t="str">
        <f>IF(M6="","",INDEX(DIFFERENTIATION_UNMERGE_VD,MATCH(M6,DIFFERENTIATION_ID_DIFF,0)))</f>
        <v>Холодное водоснабжение. Техническая вода</v>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1</v>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309</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87</v>
      </c>
      <c r="E11" s="706" t="s">
        <v>817</v>
      </c>
      <c r="F11" s="706" t="s">
        <v>575</v>
      </c>
      <c r="G11" s="466" t="s">
        <v>312</v>
      </c>
      <c r="H11" s="466" t="s">
        <v>399</v>
      </c>
      <c r="I11" s="808" t="s">
        <v>312</v>
      </c>
      <c r="J11" s="809" t="s">
        <v>399</v>
      </c>
      <c r="K11" s="2313" t="s">
        <v>312</v>
      </c>
      <c r="L11" s="2313" t="s">
        <v>399</v>
      </c>
      <c r="M11" s="2313" t="s">
        <v>312</v>
      </c>
      <c r="N11" s="2313" t="s">
        <v>399</v>
      </c>
      <c r="O11" s="2233"/>
      <c r="P11" s="659"/>
      <c r="AB11" s="510">
        <v>23</v>
      </c>
    </row>
    <row s="1643" customFormat="1" customHeight="1" ht="10.5">
      <c r="A12" s="953"/>
      <c r="D12" s="1026" t="s">
        <v>98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818</v>
      </c>
      <c r="D13" s="954" t="s">
        <v>98</v>
      </c>
      <c r="E13" s="280" t="s">
        <v>819</v>
      </c>
      <c r="F13" s="661" t="s">
        <v>820</v>
      </c>
      <c r="G13" s="558"/>
      <c r="H13" s="662"/>
      <c r="I13" s="558"/>
      <c r="J13" s="662"/>
      <c r="K13" s="558"/>
      <c r="L13" s="663"/>
      <c r="M13" s="558"/>
      <c r="N13" s="663"/>
      <c r="O13" s="290" t="s">
        <v>821</v>
      </c>
      <c r="P13" s="721"/>
      <c r="AB13" s="506">
        <v>0</v>
      </c>
    </row>
    <row customHeight="1" ht="22.5" hidden="1">
      <c r="A14" s="2393"/>
      <c r="D14" s="540" t="s">
        <v>102</v>
      </c>
      <c r="E14" s="280" t="s">
        <v>822</v>
      </c>
      <c r="F14" s="661" t="s">
        <v>823</v>
      </c>
      <c r="G14" s="558"/>
      <c r="H14" s="663"/>
      <c r="I14" s="558"/>
      <c r="J14" s="663"/>
      <c r="K14" s="558"/>
      <c r="L14" s="663"/>
      <c r="M14" s="558"/>
      <c r="N14" s="663"/>
      <c r="O14" s="290" t="s">
        <v>824</v>
      </c>
      <c r="P14" s="721"/>
      <c r="AB14" s="506">
        <v>0</v>
      </c>
    </row>
    <row s="1636" customFormat="1" customHeight="1" ht="78.75" hidden="1">
      <c r="A15" s="2393"/>
      <c r="B15" s="512"/>
      <c r="D15" s="954" t="s">
        <v>89</v>
      </c>
      <c r="E15" s="708" t="s">
        <v>825</v>
      </c>
      <c r="F15" s="951" t="s">
        <v>315</v>
      </c>
      <c r="G15" s="951" t="s">
        <v>315</v>
      </c>
      <c r="H15" s="107"/>
      <c r="I15" s="951" t="s">
        <v>315</v>
      </c>
      <c r="J15" s="107"/>
      <c r="K15" s="2313" t="s">
        <v>315</v>
      </c>
      <c r="L15" s="2502"/>
      <c r="M15" s="2313" t="s">
        <v>315</v>
      </c>
      <c r="N15" s="2502"/>
      <c r="O15" s="290" t="s">
        <v>826</v>
      </c>
      <c r="P15" s="721"/>
      <c r="AB15" s="759">
        <v>0</v>
      </c>
    </row>
    <row s="1636" customFormat="1" customHeight="1" ht="22.5" hidden="1">
      <c r="A16" s="2393"/>
      <c r="B16" s="512"/>
      <c r="D16" s="954" t="s">
        <v>333</v>
      </c>
      <c r="E16" s="955" t="s">
        <v>827</v>
      </c>
      <c r="F16" s="951" t="s">
        <v>828</v>
      </c>
      <c r="G16" s="818"/>
      <c r="H16" s="107"/>
      <c r="I16" s="818"/>
      <c r="J16" s="107"/>
      <c r="K16" s="818"/>
      <c r="L16" s="2502"/>
      <c r="M16" s="818"/>
      <c r="N16" s="2502"/>
      <c r="O16" s="290"/>
      <c r="P16" s="721"/>
      <c r="AB16" s="759">
        <v>0</v>
      </c>
    </row>
    <row s="1636" customFormat="1" customHeight="1" ht="22.5" hidden="1">
      <c r="A17" s="2393"/>
      <c r="B17" s="512"/>
      <c r="D17" s="954" t="s">
        <v>341</v>
      </c>
      <c r="E17" s="955" t="s">
        <v>829</v>
      </c>
      <c r="F17" s="951" t="s">
        <v>830</v>
      </c>
      <c r="G17" s="818"/>
      <c r="H17" s="107"/>
      <c r="I17" s="818"/>
      <c r="J17" s="107"/>
      <c r="K17" s="818"/>
      <c r="L17" s="2502"/>
      <c r="M17" s="818"/>
      <c r="N17" s="2502"/>
      <c r="O17" s="290"/>
      <c r="P17" s="721"/>
      <c r="AB17" s="759">
        <v>0</v>
      </c>
    </row>
    <row s="1636" customFormat="1" customHeight="1" ht="33.75" hidden="1">
      <c r="A18" s="2393"/>
      <c r="B18" s="512"/>
      <c r="D18" s="954" t="s">
        <v>343</v>
      </c>
      <c r="E18" s="955" t="s">
        <v>831</v>
      </c>
      <c r="F18" s="951" t="s">
        <v>580</v>
      </c>
      <c r="G18" s="681"/>
      <c r="H18" s="107"/>
      <c r="I18" s="681"/>
      <c r="J18" s="107"/>
      <c r="K18" s="681"/>
      <c r="L18" s="2502"/>
      <c r="M18" s="681"/>
      <c r="N18" s="2502"/>
      <c r="O18" s="290"/>
      <c r="P18" s="721"/>
      <c r="AB18" s="759">
        <v>0</v>
      </c>
    </row>
    <row customHeight="1" ht="101.25" hidden="1">
      <c r="A19" s="2393"/>
      <c r="D19" s="954" t="s">
        <v>90</v>
      </c>
      <c r="E19" s="280" t="s">
        <v>832</v>
      </c>
      <c r="F19" s="661" t="s">
        <v>555</v>
      </c>
      <c r="G19" s="664"/>
      <c r="H19" s="663"/>
      <c r="I19" s="956"/>
      <c r="J19" s="663"/>
      <c r="K19" s="2518"/>
      <c r="L19" s="663"/>
      <c r="M19" s="2518"/>
      <c r="N19" s="663"/>
      <c r="O19" s="290" t="s">
        <v>833</v>
      </c>
      <c r="P19" s="721"/>
      <c r="AB19" s="506">
        <v>0</v>
      </c>
    </row>
    <row s="1636" customFormat="1" customHeight="1" ht="18.75" hidden="1">
      <c r="A20" s="2393"/>
      <c r="C20" s="957"/>
      <c r="D20" s="954" t="s">
        <v>764</v>
      </c>
      <c r="E20" s="955" t="s">
        <v>834</v>
      </c>
      <c r="F20" s="951" t="s">
        <v>315</v>
      </c>
      <c r="G20" s="951" t="s">
        <v>315</v>
      </c>
      <c r="H20" s="950" t="s">
        <v>315</v>
      </c>
      <c r="I20" s="951" t="s">
        <v>315</v>
      </c>
      <c r="J20" s="950" t="s">
        <v>315</v>
      </c>
      <c r="K20" s="2313" t="s">
        <v>315</v>
      </c>
      <c r="L20" s="2261" t="s">
        <v>315</v>
      </c>
      <c r="M20" s="2313" t="s">
        <v>315</v>
      </c>
      <c r="N20" s="2261" t="s">
        <v>315</v>
      </c>
      <c r="O20" s="949"/>
      <c r="P20" s="721"/>
      <c r="AA20" s="676"/>
      <c r="AB20" s="759">
        <v>0</v>
      </c>
    </row>
    <row s="1636" customFormat="1" customHeight="1" ht="33.75" hidden="1">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hidden="1">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hidden="1">
      <c r="A23" s="2393"/>
      <c r="C23" s="957"/>
      <c r="D23" s="954" t="s">
        <v>806</v>
      </c>
      <c r="E23" s="955" t="s">
        <v>839</v>
      </c>
      <c r="F23" s="951" t="s">
        <v>315</v>
      </c>
      <c r="G23" s="951" t="s">
        <v>315</v>
      </c>
      <c r="H23" s="950" t="s">
        <v>315</v>
      </c>
      <c r="I23" s="951" t="s">
        <v>315</v>
      </c>
      <c r="J23" s="950" t="s">
        <v>315</v>
      </c>
      <c r="K23" s="2313" t="s">
        <v>315</v>
      </c>
      <c r="L23" s="2261" t="s">
        <v>315</v>
      </c>
      <c r="M23" s="2313" t="s">
        <v>315</v>
      </c>
      <c r="N23" s="2261" t="s">
        <v>315</v>
      </c>
      <c r="O23" s="949"/>
      <c r="P23" s="721"/>
      <c r="AA23" s="676"/>
      <c r="AB23" s="759">
        <v>0</v>
      </c>
    </row>
    <row s="1636" customFormat="1" customHeight="1" ht="22.5" hidden="1">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hidden="1">
      <c r="A25" s="2393"/>
      <c r="C25" s="957"/>
      <c r="D25" s="954" t="s">
        <v>843</v>
      </c>
      <c r="E25" s="577" t="s">
        <v>844</v>
      </c>
      <c r="F25" s="951" t="s">
        <v>315</v>
      </c>
      <c r="G25" s="951" t="s">
        <v>315</v>
      </c>
      <c r="H25" s="950" t="s">
        <v>315</v>
      </c>
      <c r="I25" s="951" t="s">
        <v>315</v>
      </c>
      <c r="J25" s="950" t="s">
        <v>315</v>
      </c>
      <c r="K25" s="2313" t="s">
        <v>315</v>
      </c>
      <c r="L25" s="2261" t="s">
        <v>315</v>
      </c>
      <c r="M25" s="2313" t="s">
        <v>315</v>
      </c>
      <c r="N25" s="2261" t="s">
        <v>315</v>
      </c>
      <c r="O25" s="949"/>
      <c r="P25" s="721"/>
      <c r="AA25" s="676"/>
      <c r="AB25" s="759">
        <v>0</v>
      </c>
    </row>
    <row s="1636" customFormat="1" customHeight="1" ht="18.75" hidden="1">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hidden="1">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hidden="1">
      <c r="A28" s="2393"/>
      <c r="C28" s="957"/>
      <c r="D28" s="954" t="s">
        <v>851</v>
      </c>
      <c r="E28" s="577" t="s">
        <v>852</v>
      </c>
      <c r="F28" s="951" t="s">
        <v>315</v>
      </c>
      <c r="G28" s="951" t="s">
        <v>315</v>
      </c>
      <c r="H28" s="950" t="s">
        <v>315</v>
      </c>
      <c r="I28" s="951" t="s">
        <v>315</v>
      </c>
      <c r="J28" s="950" t="s">
        <v>315</v>
      </c>
      <c r="K28" s="2313" t="s">
        <v>315</v>
      </c>
      <c r="L28" s="2261" t="s">
        <v>315</v>
      </c>
      <c r="M28" s="2313" t="s">
        <v>315</v>
      </c>
      <c r="N28" s="2261" t="s">
        <v>315</v>
      </c>
      <c r="O28" s="949"/>
      <c r="P28" s="721"/>
      <c r="AA28" s="676"/>
      <c r="AB28" s="759">
        <v>0</v>
      </c>
    </row>
    <row s="1636" customFormat="1" customHeight="1" ht="18.75" hidden="1">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hidden="1">
      <c r="A30" s="2393"/>
      <c r="C30" s="957"/>
      <c r="D30" s="954" t="s">
        <v>855</v>
      </c>
      <c r="E30" s="554" t="s">
        <v>856</v>
      </c>
      <c r="F30" s="951" t="s">
        <v>857</v>
      </c>
      <c r="G30" s="681"/>
      <c r="H30" s="687"/>
      <c r="I30" s="681"/>
      <c r="J30" s="687"/>
      <c r="K30" s="681"/>
      <c r="L30" s="2354"/>
      <c r="M30" s="681"/>
      <c r="N30" s="2354"/>
      <c r="O30" s="949"/>
      <c r="P30" s="721"/>
      <c r="AA30" s="676"/>
      <c r="AB30" s="759">
        <v>0</v>
      </c>
    </row>
    <row customHeight="1" ht="126.75" hidden="1">
      <c r="A31" s="2393"/>
      <c r="D31" s="954" t="s">
        <v>118</v>
      </c>
      <c r="E31" s="280" t="s">
        <v>858</v>
      </c>
      <c r="F31" s="661" t="s">
        <v>567</v>
      </c>
      <c r="G31" s="558"/>
      <c r="H31" s="663"/>
      <c r="I31" s="558"/>
      <c r="J31" s="663"/>
      <c r="K31" s="558"/>
      <c r="L31" s="663"/>
      <c r="M31" s="558"/>
      <c r="N31" s="663"/>
      <c r="O31" s="290" t="s">
        <v>859</v>
      </c>
      <c r="P31" s="721"/>
      <c r="AB31" s="506">
        <v>0</v>
      </c>
    </row>
    <row customHeight="1" ht="56.25" hidden="1">
      <c r="A32" s="2393"/>
      <c r="D32" s="954" t="s">
        <v>91</v>
      </c>
      <c r="E32" s="280" t="s">
        <v>860</v>
      </c>
      <c r="F32" s="540" t="s">
        <v>830</v>
      </c>
      <c r="G32" s="558"/>
      <c r="H32" s="663"/>
      <c r="I32" s="558"/>
      <c r="J32" s="663"/>
      <c r="K32" s="558"/>
      <c r="L32" s="663"/>
      <c r="M32" s="558"/>
      <c r="N32" s="663"/>
      <c r="O32" s="290" t="s">
        <v>861</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862</v>
      </c>
      <c r="K34" s="1636"/>
      <c r="L34" s="1636"/>
      <c r="M34" s="1636"/>
      <c r="N34" s="1636"/>
      <c r="AB34" s="506">
        <v>0</v>
      </c>
    </row>
    <row customHeight="1" ht="11.25" hidden="1">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c r="A38" s="2393"/>
      <c r="B38" s="512"/>
      <c r="D38" s="670" t="s">
        <v>102</v>
      </c>
      <c r="E38" s="1033" t="s">
        <v>867</v>
      </c>
      <c r="F38" s="1037" t="s">
        <v>555</v>
      </c>
      <c r="G38" s="1037" t="s">
        <v>555</v>
      </c>
      <c r="H38" s="1031"/>
      <c r="I38" s="1037" t="s">
        <v>555</v>
      </c>
      <c r="J38" s="1031"/>
      <c r="K38" s="1037" t="s">
        <v>555</v>
      </c>
      <c r="L38" s="1031"/>
      <c r="M38" s="1037" t="s">
        <v>555</v>
      </c>
      <c r="N38" s="1031"/>
      <c r="O38" s="1032"/>
      <c r="AB38" s="759">
        <v>0</v>
      </c>
    </row>
    <row s="1636" customFormat="1" customHeight="1" ht="33.75">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c r="A41" s="2393"/>
      <c r="B41" s="512"/>
      <c r="D41" s="666" t="s">
        <v>89</v>
      </c>
      <c r="E41" s="723" t="s">
        <v>874</v>
      </c>
      <c r="F41" s="661" t="s">
        <v>555</v>
      </c>
      <c r="G41" s="661" t="s">
        <v>555</v>
      </c>
      <c r="H41" s="1025"/>
      <c r="I41" s="661" t="s">
        <v>555</v>
      </c>
      <c r="J41" s="1025"/>
      <c r="K41" s="2105" t="s">
        <v>555</v>
      </c>
      <c r="L41" s="1025"/>
      <c r="M41" s="2105" t="s">
        <v>555</v>
      </c>
      <c r="N41" s="1025"/>
      <c r="O41" s="303"/>
      <c r="AB41" s="759">
        <v>0</v>
      </c>
    </row>
    <row s="1636" customFormat="1" customHeight="1" ht="45">
      <c r="A42" s="2393"/>
      <c r="B42" s="512"/>
      <c r="D42" s="666" t="s">
        <v>333</v>
      </c>
      <c r="E42" s="724" t="s">
        <v>875</v>
      </c>
      <c r="F42" s="661" t="s">
        <v>567</v>
      </c>
      <c r="G42" s="558"/>
      <c r="H42" s="1025"/>
      <c r="I42" s="558"/>
      <c r="J42" s="1025"/>
      <c r="K42" s="558"/>
      <c r="L42" s="1025"/>
      <c r="M42" s="558"/>
      <c r="N42" s="1025"/>
      <c r="O42" s="303" t="s">
        <v>876</v>
      </c>
      <c r="AB42" s="759">
        <v>0</v>
      </c>
    </row>
    <row s="1636" customFormat="1" customHeight="1" ht="45">
      <c r="A43" s="2393"/>
      <c r="B43" s="512"/>
      <c r="D43" s="666" t="s">
        <v>341</v>
      </c>
      <c r="E43" s="668" t="s">
        <v>877</v>
      </c>
      <c r="F43" s="1029" t="s">
        <v>567</v>
      </c>
      <c r="G43" s="743"/>
      <c r="H43" s="1024"/>
      <c r="I43" s="743"/>
      <c r="J43" s="1024"/>
      <c r="K43" s="743"/>
      <c r="L43" s="1024"/>
      <c r="M43" s="743"/>
      <c r="N43" s="1024"/>
      <c r="O43" s="303" t="s">
        <v>878</v>
      </c>
      <c r="AB43" s="759">
        <v>0</v>
      </c>
    </row>
    <row s="1636" customFormat="1" customHeight="1" ht="11.25">
      <c r="A44" s="2393"/>
      <c r="B44" s="512"/>
      <c r="D44" s="666" t="s">
        <v>90</v>
      </c>
      <c r="E44" s="667" t="s">
        <v>879</v>
      </c>
      <c r="F44" s="661" t="s">
        <v>869</v>
      </c>
      <c r="G44" s="669"/>
      <c r="H44" s="1024"/>
      <c r="I44" s="669"/>
      <c r="J44" s="1024"/>
      <c r="K44" s="1170"/>
      <c r="L44" s="1024"/>
      <c r="M44" s="1170"/>
      <c r="N44" s="1024"/>
      <c r="O44" s="290"/>
      <c r="AB44" s="759">
        <v>0</v>
      </c>
    </row>
    <row s="1636" customFormat="1" customHeight="1" ht="11.25">
      <c r="A45" s="2393"/>
      <c r="B45" s="512"/>
      <c r="D45" s="666" t="s">
        <v>764</v>
      </c>
      <c r="E45" s="668" t="s">
        <v>880</v>
      </c>
      <c r="F45" s="661" t="s">
        <v>869</v>
      </c>
      <c r="G45" s="669"/>
      <c r="H45" s="1024"/>
      <c r="I45" s="669"/>
      <c r="J45" s="1024"/>
      <c r="K45" s="1170"/>
      <c r="L45" s="1024"/>
      <c r="M45" s="1170"/>
      <c r="N45" s="1024"/>
      <c r="O45" s="290"/>
      <c r="AB45" s="759">
        <v>0</v>
      </c>
    </row>
    <row s="1636" customFormat="1" customHeight="1" ht="11.25">
      <c r="A46" s="2393"/>
      <c r="B46" s="512"/>
      <c r="D46" s="666" t="s">
        <v>806</v>
      </c>
      <c r="E46" s="668" t="s">
        <v>881</v>
      </c>
      <c r="F46" s="661" t="s">
        <v>869</v>
      </c>
      <c r="G46" s="669"/>
      <c r="H46" s="1024"/>
      <c r="I46" s="669"/>
      <c r="J46" s="1024"/>
      <c r="K46" s="1170"/>
      <c r="L46" s="1024"/>
      <c r="M46" s="1170"/>
      <c r="N46" s="1024"/>
      <c r="O46" s="290"/>
      <c r="AB46" s="759">
        <v>0</v>
      </c>
    </row>
    <row s="1636" customFormat="1" customHeight="1" ht="11.25">
      <c r="A47" s="2393"/>
      <c r="B47" s="512"/>
      <c r="D47" s="666" t="s">
        <v>809</v>
      </c>
      <c r="E47" s="668" t="s">
        <v>882</v>
      </c>
      <c r="F47" s="661" t="s">
        <v>869</v>
      </c>
      <c r="G47" s="669"/>
      <c r="H47" s="1024"/>
      <c r="I47" s="669"/>
      <c r="J47" s="1024"/>
      <c r="K47" s="1170"/>
      <c r="L47" s="1024"/>
      <c r="M47" s="1170"/>
      <c r="N47" s="1024"/>
      <c r="O47" s="290"/>
      <c r="AB47" s="759">
        <v>0</v>
      </c>
    </row>
    <row s="1636" customFormat="1" customHeight="1" ht="11.25">
      <c r="A48" s="2393"/>
      <c r="B48" s="512"/>
      <c r="D48" s="666" t="s">
        <v>883</v>
      </c>
      <c r="E48" s="672" t="s">
        <v>884</v>
      </c>
      <c r="F48" s="661" t="s">
        <v>869</v>
      </c>
      <c r="G48" s="669"/>
      <c r="H48" s="1024"/>
      <c r="I48" s="669"/>
      <c r="J48" s="1024"/>
      <c r="K48" s="1170"/>
      <c r="L48" s="1024"/>
      <c r="M48" s="1170"/>
      <c r="N48" s="1024"/>
      <c r="O48" s="290"/>
      <c r="AB48" s="759">
        <v>0</v>
      </c>
    </row>
    <row s="1636" customFormat="1" customHeight="1" ht="11.25">
      <c r="A49" s="2393"/>
      <c r="B49" s="512"/>
      <c r="D49" s="666" t="s">
        <v>885</v>
      </c>
      <c r="E49" s="672" t="s">
        <v>886</v>
      </c>
      <c r="F49" s="661" t="s">
        <v>869</v>
      </c>
      <c r="G49" s="669"/>
      <c r="H49" s="1024"/>
      <c r="I49" s="669"/>
      <c r="J49" s="1024"/>
      <c r="K49" s="1170"/>
      <c r="L49" s="1024"/>
      <c r="M49" s="1170"/>
      <c r="N49" s="1024"/>
      <c r="O49" s="290"/>
      <c r="AB49" s="759">
        <v>0</v>
      </c>
    </row>
    <row s="1636" customFormat="1" customHeight="1" ht="11.25">
      <c r="A50" s="2393"/>
      <c r="B50" s="512"/>
      <c r="D50" s="666" t="s">
        <v>887</v>
      </c>
      <c r="E50" s="668" t="s">
        <v>888</v>
      </c>
      <c r="F50" s="661" t="s">
        <v>869</v>
      </c>
      <c r="G50" s="669"/>
      <c r="H50" s="1024"/>
      <c r="I50" s="669"/>
      <c r="J50" s="1024"/>
      <c r="K50" s="1170"/>
      <c r="L50" s="1024"/>
      <c r="M50" s="1170"/>
      <c r="N50" s="1024"/>
      <c r="O50" s="290"/>
      <c r="AB50" s="759">
        <v>0</v>
      </c>
    </row>
    <row s="1636" customFormat="1" customHeight="1" ht="11.25">
      <c r="A51" s="2393"/>
      <c r="B51" s="512"/>
      <c r="D51" s="666" t="s">
        <v>889</v>
      </c>
      <c r="E51" s="668" t="s">
        <v>890</v>
      </c>
      <c r="F51" s="661" t="s">
        <v>869</v>
      </c>
      <c r="G51" s="669"/>
      <c r="H51" s="1024"/>
      <c r="I51" s="669"/>
      <c r="J51" s="1024"/>
      <c r="K51" s="1170"/>
      <c r="L51" s="1024"/>
      <c r="M51" s="1170"/>
      <c r="N51" s="1024"/>
      <c r="O51" s="290"/>
      <c r="AB51" s="759">
        <v>0</v>
      </c>
    </row>
    <row s="1636" customFormat="1" customHeight="1" ht="45">
      <c r="A52" s="2393"/>
      <c r="B52" s="512"/>
      <c r="D52" s="666" t="s">
        <v>118</v>
      </c>
      <c r="E52" s="667" t="s">
        <v>891</v>
      </c>
      <c r="F52" s="661" t="s">
        <v>869</v>
      </c>
      <c r="G52" s="669"/>
      <c r="H52" s="1024"/>
      <c r="I52" s="669"/>
      <c r="J52" s="1024"/>
      <c r="K52" s="1170"/>
      <c r="L52" s="1024"/>
      <c r="M52" s="1170"/>
      <c r="N52" s="1024"/>
      <c r="O52" s="290"/>
      <c r="AB52" s="759">
        <v>0</v>
      </c>
    </row>
    <row s="1636" customFormat="1" customHeight="1" ht="11.25">
      <c r="A53" s="2393"/>
      <c r="B53" s="512"/>
      <c r="D53" s="666" t="s">
        <v>322</v>
      </c>
      <c r="E53" s="668" t="s">
        <v>880</v>
      </c>
      <c r="F53" s="661" t="s">
        <v>869</v>
      </c>
      <c r="G53" s="669"/>
      <c r="H53" s="1024"/>
      <c r="I53" s="669"/>
      <c r="J53" s="1024"/>
      <c r="K53" s="1170"/>
      <c r="L53" s="1024"/>
      <c r="M53" s="1170"/>
      <c r="N53" s="1024"/>
      <c r="O53" s="290"/>
      <c r="AB53" s="759">
        <v>0</v>
      </c>
    </row>
    <row s="1636" customFormat="1" customHeight="1" ht="11.25">
      <c r="A54" s="2393"/>
      <c r="B54" s="512"/>
      <c r="D54" s="666" t="s">
        <v>892</v>
      </c>
      <c r="E54" s="668" t="s">
        <v>881</v>
      </c>
      <c r="F54" s="661" t="s">
        <v>869</v>
      </c>
      <c r="G54" s="669"/>
      <c r="H54" s="1024"/>
      <c r="I54" s="669"/>
      <c r="J54" s="1024"/>
      <c r="K54" s="1170"/>
      <c r="L54" s="1024"/>
      <c r="M54" s="1170"/>
      <c r="N54" s="1024"/>
      <c r="O54" s="290"/>
      <c r="AB54" s="759">
        <v>0</v>
      </c>
    </row>
    <row s="1636" customFormat="1" customHeight="1" ht="11.25">
      <c r="A55" s="2393"/>
      <c r="B55" s="512"/>
      <c r="D55" s="666" t="s">
        <v>893</v>
      </c>
      <c r="E55" s="668" t="s">
        <v>882</v>
      </c>
      <c r="F55" s="661" t="s">
        <v>869</v>
      </c>
      <c r="G55" s="669"/>
      <c r="H55" s="1024"/>
      <c r="I55" s="669"/>
      <c r="J55" s="1024"/>
      <c r="K55" s="1170"/>
      <c r="L55" s="1024"/>
      <c r="M55" s="1170"/>
      <c r="N55" s="1024"/>
      <c r="O55" s="290"/>
      <c r="AB55" s="759">
        <v>0</v>
      </c>
    </row>
    <row s="1636" customFormat="1" customHeight="1" ht="11.25">
      <c r="A56" s="2393"/>
      <c r="B56" s="512"/>
      <c r="D56" s="666" t="s">
        <v>894</v>
      </c>
      <c r="E56" s="672" t="s">
        <v>884</v>
      </c>
      <c r="F56" s="661" t="s">
        <v>869</v>
      </c>
      <c r="G56" s="669"/>
      <c r="H56" s="1024"/>
      <c r="I56" s="669"/>
      <c r="J56" s="1024"/>
      <c r="K56" s="1170"/>
      <c r="L56" s="1024"/>
      <c r="M56" s="1170"/>
      <c r="N56" s="1024"/>
      <c r="O56" s="290"/>
      <c r="AB56" s="759">
        <v>0</v>
      </c>
    </row>
    <row s="1636" customFormat="1" customHeight="1" ht="11.25">
      <c r="A57" s="2393"/>
      <c r="B57" s="512"/>
      <c r="D57" s="666" t="s">
        <v>895</v>
      </c>
      <c r="E57" s="672" t="s">
        <v>886</v>
      </c>
      <c r="F57" s="661" t="s">
        <v>869</v>
      </c>
      <c r="G57" s="669"/>
      <c r="H57" s="1024"/>
      <c r="I57" s="669"/>
      <c r="J57" s="1024"/>
      <c r="K57" s="1170"/>
      <c r="L57" s="1024"/>
      <c r="M57" s="1170"/>
      <c r="N57" s="1024"/>
      <c r="O57" s="290"/>
      <c r="AB57" s="759">
        <v>0</v>
      </c>
    </row>
    <row s="1636" customFormat="1" customHeight="1" ht="11.25">
      <c r="A58" s="2393"/>
      <c r="B58" s="512"/>
      <c r="D58" s="666" t="s">
        <v>896</v>
      </c>
      <c r="E58" s="668" t="s">
        <v>888</v>
      </c>
      <c r="F58" s="661" t="s">
        <v>869</v>
      </c>
      <c r="G58" s="669"/>
      <c r="H58" s="1024"/>
      <c r="I58" s="669"/>
      <c r="J58" s="1024"/>
      <c r="K58" s="1170"/>
      <c r="L58" s="1024"/>
      <c r="M58" s="1170"/>
      <c r="N58" s="1024"/>
      <c r="O58" s="290"/>
      <c r="AB58" s="759">
        <v>0</v>
      </c>
    </row>
    <row s="1636" customFormat="1" customHeight="1" ht="11.25">
      <c r="A59" s="2393"/>
      <c r="B59" s="512"/>
      <c r="D59" s="666" t="s">
        <v>897</v>
      </c>
      <c r="E59" s="668" t="s">
        <v>890</v>
      </c>
      <c r="F59" s="661" t="s">
        <v>869</v>
      </c>
      <c r="G59" s="669"/>
      <c r="H59" s="1024"/>
      <c r="I59" s="669"/>
      <c r="J59" s="1024"/>
      <c r="K59" s="1170"/>
      <c r="L59" s="1024"/>
      <c r="M59" s="1170"/>
      <c r="N59" s="1024"/>
      <c r="O59" s="290"/>
      <c r="AB59" s="759">
        <v>0</v>
      </c>
    </row>
    <row s="1636" customFormat="1" customHeight="1" ht="33.75">
      <c r="A60" s="2393"/>
      <c r="B60" s="512"/>
      <c r="D60" s="666" t="s">
        <v>91</v>
      </c>
      <c r="E60" s="667" t="s">
        <v>898</v>
      </c>
      <c r="F60" s="722" t="s">
        <v>567</v>
      </c>
      <c r="G60" s="743"/>
      <c r="H60" s="1024"/>
      <c r="I60" s="743"/>
      <c r="J60" s="1024"/>
      <c r="K60" s="743"/>
      <c r="L60" s="1024"/>
      <c r="M60" s="743"/>
      <c r="N60" s="1024"/>
      <c r="O60" s="303" t="s">
        <v>899</v>
      </c>
      <c r="AB60" s="759">
        <v>0</v>
      </c>
    </row>
    <row s="1636" customFormat="1" customHeight="1" ht="33.75">
      <c r="A61" s="2393"/>
      <c r="B61" s="512"/>
      <c r="D61" s="666" t="s">
        <v>92</v>
      </c>
      <c r="E61" s="667" t="s">
        <v>900</v>
      </c>
      <c r="F61" s="727" t="s">
        <v>830</v>
      </c>
      <c r="G61" s="669"/>
      <c r="H61" s="1024"/>
      <c r="I61" s="669"/>
      <c r="J61" s="1024"/>
      <c r="K61" s="1170"/>
      <c r="L61" s="1024"/>
      <c r="M61" s="1170"/>
      <c r="N61" s="1024"/>
      <c r="O61" s="290"/>
      <c r="AB61" s="759">
        <v>0</v>
      </c>
    </row>
    <row s="1636" customFormat="1" customHeight="1" ht="22.5">
      <c r="A62" s="2393"/>
      <c r="B62" s="512" t="s">
        <v>597</v>
      </c>
      <c r="D62" s="666" t="s">
        <v>119</v>
      </c>
      <c r="E62" s="667" t="s">
        <v>901</v>
      </c>
      <c r="F62" s="727" t="s">
        <v>315</v>
      </c>
      <c r="G62" s="383"/>
      <c r="H62" s="1024"/>
      <c r="I62" s="383"/>
      <c r="J62" s="1024"/>
      <c r="K62" s="1165"/>
      <c r="L62" s="1024"/>
      <c r="M62" s="1165"/>
      <c r="N62" s="1024"/>
      <c r="O62" s="290" t="s">
        <v>642</v>
      </c>
      <c r="AB62" s="759">
        <v>0</v>
      </c>
    </row>
    <row s="1636" customFormat="1" customHeight="1" ht="45">
      <c r="A63" s="2393"/>
      <c r="B63" s="512" t="s">
        <v>597</v>
      </c>
      <c r="D63" s="666" t="s">
        <v>902</v>
      </c>
      <c r="E63" s="668" t="s">
        <v>903</v>
      </c>
      <c r="F63" s="722" t="s">
        <v>315</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hidden="1">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hidden="1">
      <c r="A66" s="2393"/>
      <c r="B66" s="512"/>
      <c r="D66" s="744" t="s">
        <v>102</v>
      </c>
      <c r="E66" s="708" t="s">
        <v>907</v>
      </c>
      <c r="F66" s="661" t="s">
        <v>555</v>
      </c>
      <c r="G66" s="661" t="s">
        <v>555</v>
      </c>
      <c r="H66" s="520"/>
      <c r="I66" s="661" t="s">
        <v>555</v>
      </c>
      <c r="J66" s="520"/>
      <c r="K66" s="2105" t="s">
        <v>555</v>
      </c>
      <c r="L66" s="520"/>
      <c r="M66" s="2105" t="s">
        <v>555</v>
      </c>
      <c r="N66" s="520"/>
      <c r="O66" s="290"/>
      <c r="AB66" s="759">
        <v>0</v>
      </c>
    </row>
    <row s="1636" customFormat="1" customHeight="1" ht="33.75" hidden="1">
      <c r="A67" s="2393"/>
      <c r="B67" s="512"/>
      <c r="D67" s="744" t="s">
        <v>719</v>
      </c>
      <c r="E67" s="955" t="s">
        <v>908</v>
      </c>
      <c r="F67" s="661" t="s">
        <v>872</v>
      </c>
      <c r="G67" s="728"/>
      <c r="H67" s="520"/>
      <c r="I67" s="728"/>
      <c r="J67" s="520"/>
      <c r="K67" s="728"/>
      <c r="L67" s="520"/>
      <c r="M67" s="728"/>
      <c r="N67" s="520"/>
      <c r="O67" s="290"/>
      <c r="AB67" s="759">
        <v>0</v>
      </c>
    </row>
    <row s="1636" customFormat="1" customHeight="1" ht="22.5" hidden="1">
      <c r="A68" s="2393"/>
      <c r="B68" s="512"/>
      <c r="D68" s="744" t="s">
        <v>316</v>
      </c>
      <c r="E68" s="955" t="s">
        <v>909</v>
      </c>
      <c r="F68" s="661" t="s">
        <v>872</v>
      </c>
      <c r="G68" s="728"/>
      <c r="H68" s="520"/>
      <c r="I68" s="728"/>
      <c r="J68" s="520"/>
      <c r="K68" s="728"/>
      <c r="L68" s="520"/>
      <c r="M68" s="728"/>
      <c r="N68" s="520"/>
      <c r="O68" s="290"/>
      <c r="AB68" s="759">
        <v>0</v>
      </c>
    </row>
    <row s="1636" customFormat="1" customHeight="1" ht="22.5" hidden="1">
      <c r="A69" s="2393"/>
      <c r="B69" s="512"/>
      <c r="D69" s="744" t="s">
        <v>319</v>
      </c>
      <c r="E69" s="955" t="s">
        <v>910</v>
      </c>
      <c r="F69" s="722" t="s">
        <v>567</v>
      </c>
      <c r="G69" s="743"/>
      <c r="H69" s="520"/>
      <c r="I69" s="743"/>
      <c r="J69" s="520"/>
      <c r="K69" s="743"/>
      <c r="L69" s="520"/>
      <c r="M69" s="743"/>
      <c r="N69" s="520"/>
      <c r="O69" s="290"/>
      <c r="AB69" s="759">
        <v>0</v>
      </c>
    </row>
    <row s="1636" customFormat="1" customHeight="1" ht="22.5" hidden="1">
      <c r="A70" s="2393"/>
      <c r="B70" s="512"/>
      <c r="D70" s="744" t="s">
        <v>739</v>
      </c>
      <c r="E70" s="955" t="s">
        <v>911</v>
      </c>
      <c r="F70" s="722" t="s">
        <v>567</v>
      </c>
      <c r="G70" s="743"/>
      <c r="H70" s="520"/>
      <c r="I70" s="743"/>
      <c r="J70" s="520"/>
      <c r="K70" s="743"/>
      <c r="L70" s="520"/>
      <c r="M70" s="743"/>
      <c r="N70" s="520"/>
      <c r="O70" s="290"/>
      <c r="AB70" s="759">
        <v>0</v>
      </c>
    </row>
    <row s="1636" customFormat="1" customHeight="1" ht="22.5" hidden="1">
      <c r="A71" s="2393"/>
      <c r="B71" s="512"/>
      <c r="D71" s="666" t="s">
        <v>89</v>
      </c>
      <c r="E71" s="667" t="s">
        <v>912</v>
      </c>
      <c r="F71" s="661" t="s">
        <v>872</v>
      </c>
      <c r="G71" s="558"/>
      <c r="H71" s="1031"/>
      <c r="I71" s="558"/>
      <c r="J71" s="1031"/>
      <c r="K71" s="558"/>
      <c r="L71" s="1031"/>
      <c r="M71" s="558"/>
      <c r="N71" s="1031"/>
      <c r="O71" s="303"/>
      <c r="AB71" s="759">
        <v>0</v>
      </c>
    </row>
    <row s="1636" customFormat="1" customHeight="1" ht="56.25" hidden="1">
      <c r="A72" s="2393"/>
      <c r="B72" s="512"/>
      <c r="D72" s="666" t="s">
        <v>90</v>
      </c>
      <c r="E72" s="667" t="s">
        <v>913</v>
      </c>
      <c r="F72" s="722" t="s">
        <v>567</v>
      </c>
      <c r="G72" s="743"/>
      <c r="H72" s="1024"/>
      <c r="I72" s="743"/>
      <c r="J72" s="1024"/>
      <c r="K72" s="743"/>
      <c r="L72" s="1024"/>
      <c r="M72" s="743"/>
      <c r="N72" s="1024"/>
      <c r="O72" s="303"/>
      <c r="AB72" s="759">
        <v>0</v>
      </c>
    </row>
    <row s="1636" customFormat="1" customHeight="1" ht="33.75" hidden="1">
      <c r="A73" s="2393"/>
      <c r="B73" s="512"/>
      <c r="D73" s="666" t="s">
        <v>118</v>
      </c>
      <c r="E73" s="667" t="s">
        <v>914</v>
      </c>
      <c r="F73" s="727" t="s">
        <v>830</v>
      </c>
      <c r="G73" s="669"/>
      <c r="H73" s="1024"/>
      <c r="I73" s="669"/>
      <c r="J73" s="1024"/>
      <c r="K73" s="1170"/>
      <c r="L73" s="1024"/>
      <c r="M73" s="1170"/>
      <c r="N73" s="1024"/>
      <c r="O73" s="290"/>
      <c r="AB73" s="759">
        <v>0</v>
      </c>
    </row>
    <row s="1636" customFormat="1" customHeight="1" ht="22.5" hidden="1">
      <c r="A74" s="2393"/>
      <c r="B74" s="512" t="s">
        <v>597</v>
      </c>
      <c r="D74" s="666" t="s">
        <v>91</v>
      </c>
      <c r="E74" s="667" t="s">
        <v>915</v>
      </c>
      <c r="F74" s="727" t="s">
        <v>315</v>
      </c>
      <c r="G74" s="383"/>
      <c r="H74" s="1024"/>
      <c r="I74" s="383"/>
      <c r="J74" s="1024"/>
      <c r="K74" s="1165"/>
      <c r="L74" s="1024"/>
      <c r="M74" s="1165"/>
      <c r="N74" s="1024"/>
      <c r="O74" s="290" t="s">
        <v>642</v>
      </c>
      <c r="AB74" s="759">
        <v>0</v>
      </c>
    </row>
    <row s="1636" customFormat="1" customHeight="1" ht="45" hidden="1">
      <c r="A75" s="2393"/>
      <c r="B75" s="512" t="s">
        <v>597</v>
      </c>
      <c r="D75" s="666" t="s">
        <v>663</v>
      </c>
      <c r="E75" s="668" t="s">
        <v>916</v>
      </c>
      <c r="F75" s="722" t="s">
        <v>315</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102</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89</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333</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341</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343</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345</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90</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118</v>
      </c>
      <c r="E95" s="667" t="s">
        <v>938</v>
      </c>
      <c r="F95" s="726" t="s">
        <v>567</v>
      </c>
      <c r="G95" s="728"/>
      <c r="H95" s="1024"/>
      <c r="I95" s="728"/>
      <c r="J95" s="1024"/>
      <c r="K95" s="728"/>
      <c r="L95" s="1024"/>
      <c r="M95" s="728"/>
      <c r="N95" s="1024"/>
      <c r="O95" s="290" t="s">
        <v>939</v>
      </c>
      <c r="AB95" s="759">
        <v>0</v>
      </c>
    </row>
    <row s="1636" customFormat="1" customHeight="1" ht="33.75" hidden="1">
      <c r="A96" s="2393"/>
      <c r="B96" s="512"/>
      <c r="D96" s="666" t="s">
        <v>91</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92</v>
      </c>
      <c r="E97" s="667" t="s">
        <v>941</v>
      </c>
      <c r="F97" s="727" t="s">
        <v>315</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315</v>
      </c>
      <c r="G98" s="386"/>
      <c r="H98" s="1024"/>
      <c r="I98" s="386"/>
      <c r="J98" s="1024"/>
      <c r="K98" s="386"/>
      <c r="L98" s="1024"/>
      <c r="M98" s="386"/>
      <c r="N98" s="1024"/>
      <c r="O98" s="290" t="s">
        <v>642</v>
      </c>
      <c r="AB98" s="759">
        <v>0</v>
      </c>
    </row>
    <row s="1636" customFormat="1" customHeight="1" ht="95.25" hidden="1">
      <c r="A99" s="2393"/>
      <c r="B99" s="512" t="s">
        <v>597</v>
      </c>
      <c r="D99" s="666" t="s">
        <v>119</v>
      </c>
      <c r="E99" s="667" t="s">
        <v>944</v>
      </c>
      <c r="F99" s="722" t="s">
        <v>315</v>
      </c>
      <c r="G99" s="386"/>
      <c r="H99" s="1024"/>
      <c r="I99" s="386"/>
      <c r="J99" s="1024"/>
      <c r="K99" s="386"/>
      <c r="L99" s="1024"/>
      <c r="M99" s="386"/>
      <c r="N99" s="1024"/>
      <c r="O99" s="290" t="s">
        <v>642</v>
      </c>
      <c r="AB99" s="759">
        <v>0</v>
      </c>
    </row>
    <row s="1636" customFormat="1" customHeight="1" ht="22.5" hidden="1">
      <c r="A100" s="2393"/>
      <c r="B100" s="512" t="s">
        <v>597</v>
      </c>
      <c r="D100" s="666" t="s">
        <v>159</v>
      </c>
      <c r="E100" s="667" t="s">
        <v>945</v>
      </c>
      <c r="F100" s="722" t="s">
        <v>315</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C623-BE34-D451-DD5E-0CD15F964E93}"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103</v>
      </c>
      <c r="D3" s="690" t="str">
        <f>B3&amp;".1"</f>
        <v>.1</v>
      </c>
      <c r="E3" s="691" t="s">
        <v>946</v>
      </c>
      <c r="F3" s="692" t="s">
        <v>315</v>
      </c>
      <c r="G3" s="687"/>
      <c r="H3" s="402"/>
      <c r="I3" s="687"/>
      <c r="J3" s="402"/>
      <c r="K3" s="2354"/>
      <c r="L3" s="819"/>
      <c r="M3" s="2354"/>
      <c r="N3" s="819"/>
      <c r="O3" s="290" t="s">
        <v>947</v>
      </c>
      <c r="Z3" s="506">
        <v>0</v>
      </c>
    </row>
    <row customHeight="1" ht="15" hidden="1">
      <c r="A4" s="506"/>
      <c r="B4" s="2398"/>
      <c r="C4" s="2399"/>
      <c r="D4" s="690" t="str">
        <f>B3&amp;".2"</f>
        <v>.2</v>
      </c>
      <c r="E4" s="691" t="s">
        <v>948</v>
      </c>
      <c r="F4" s="692" t="s">
        <v>315</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103</v>
      </c>
      <c r="D6" s="690" t="str">
        <f>B6&amp;".1"</f>
        <v>.1</v>
      </c>
      <c r="E6" s="691" t="s">
        <v>950</v>
      </c>
      <c r="F6" s="692" t="s">
        <v>315</v>
      </c>
      <c r="G6" s="687"/>
      <c r="H6" s="402"/>
      <c r="I6" s="687"/>
      <c r="J6" s="402"/>
      <c r="K6" s="2354"/>
      <c r="L6" s="819"/>
      <c r="M6" s="2354"/>
      <c r="N6" s="819"/>
      <c r="O6" s="290" t="s">
        <v>951</v>
      </c>
      <c r="Z6" s="506">
        <v>0</v>
      </c>
    </row>
    <row customHeight="1" ht="15" hidden="1">
      <c r="A7" s="506"/>
      <c r="B7" s="2398"/>
      <c r="C7" s="2399"/>
      <c r="D7" s="690" t="str">
        <f>B6&amp;".2"</f>
        <v>.2</v>
      </c>
      <c r="E7" s="691" t="s">
        <v>948</v>
      </c>
      <c r="F7" s="692" t="s">
        <v>315</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103</v>
      </c>
      <c r="D9" s="690" t="str">
        <f>B9&amp;".1"</f>
        <v>.1</v>
      </c>
      <c r="E9" s="691" t="s">
        <v>952</v>
      </c>
      <c r="F9" s="692" t="s">
        <v>315</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315</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315</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103</v>
      </c>
      <c r="D13" s="690" t="str">
        <f>B13&amp;".1"</f>
        <v>.1</v>
      </c>
      <c r="E13" s="691" t="s">
        <v>957</v>
      </c>
      <c r="F13" s="692" t="s">
        <v>315</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315</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124</v>
      </c>
      <c r="J25" s="753"/>
      <c r="K25" s="1367" t="s">
        <v>128</v>
      </c>
      <c r="L25" s="753"/>
      <c r="M25" s="1367" t="s">
        <v>130</v>
      </c>
      <c r="N25" s="753"/>
      <c r="O25" s="418"/>
      <c r="Y25" s="676"/>
      <c r="Z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Питьевая вода</v>
      </c>
      <c r="L26" s="2397"/>
      <c r="M26" s="2396" t="str">
        <f>IF(M25="","",INDEX(DIFFERENTIATION_UNMERGE_VD,MATCH(M25,DIFFERENTIATION_ID_DIFF,0)))</f>
        <v>Холодное водоснабжение. Техническая вода</v>
      </c>
      <c r="N26" s="2397"/>
      <c r="O26" s="2176" t="s">
        <v>310</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1</v>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309</v>
      </c>
      <c r="E29" s="2371"/>
      <c r="F29" s="2371"/>
      <c r="G29" s="888"/>
      <c r="H29" s="888"/>
      <c r="I29" s="888"/>
      <c r="J29" s="889"/>
      <c r="K29" s="2368"/>
      <c r="L29" s="2368"/>
      <c r="M29" s="2368"/>
      <c r="N29" s="2368"/>
      <c r="O29" s="2196"/>
      <c r="Y29" s="676"/>
      <c r="Z29" s="759">
        <v>15</v>
      </c>
    </row>
    <row customHeight="1" ht="35.699999999999996">
      <c r="C30" s="177"/>
      <c r="D30" s="762" t="s">
        <v>87</v>
      </c>
      <c r="E30" s="761" t="s">
        <v>311</v>
      </c>
      <c r="F30" s="761" t="s">
        <v>575</v>
      </c>
      <c r="G30" s="809" t="s">
        <v>312</v>
      </c>
      <c r="H30" s="808" t="s">
        <v>399</v>
      </c>
      <c r="I30" s="685" t="s">
        <v>312</v>
      </c>
      <c r="J30" s="466" t="s">
        <v>399</v>
      </c>
      <c r="K30" s="2263" t="s">
        <v>312</v>
      </c>
      <c r="L30" s="2313" t="s">
        <v>399</v>
      </c>
      <c r="M30" s="2263" t="s">
        <v>312</v>
      </c>
      <c r="N30" s="2313" t="s">
        <v>399</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315</v>
      </c>
      <c r="G32" s="814" t="s">
        <v>315</v>
      </c>
      <c r="H32" s="814" t="s">
        <v>315</v>
      </c>
      <c r="I32" s="692" t="s">
        <v>315</v>
      </c>
      <c r="J32" s="692" t="s">
        <v>315</v>
      </c>
      <c r="K32" s="2264" t="s">
        <v>315</v>
      </c>
      <c r="L32" s="2264" t="s">
        <v>315</v>
      </c>
      <c r="M32" s="2264" t="s">
        <v>315</v>
      </c>
      <c r="N32" s="2264" t="s">
        <v>315</v>
      </c>
      <c r="O32" s="290"/>
      <c r="Z32" s="506">
        <v>23</v>
      </c>
    </row>
    <row customHeight="1" ht="11.549999999999999">
      <c r="A33" s="506"/>
      <c r="C33" s="506"/>
      <c r="D33" s="348"/>
      <c r="E33" s="581" t="s">
        <v>595</v>
      </c>
      <c r="F33" s="573"/>
      <c r="G33" s="573"/>
      <c r="H33" s="573"/>
      <c r="I33" s="573"/>
      <c r="J33" s="573"/>
      <c r="K33" s="2651"/>
      <c r="L33" s="2652"/>
      <c r="M33" s="2653"/>
      <c r="N33" s="2654"/>
      <c r="O33" s="574"/>
      <c r="Y33" s="506"/>
      <c r="Z33" s="506">
        <v>11</v>
      </c>
    </row>
    <row customHeight="1" ht="24">
      <c r="A34" s="506"/>
      <c r="B34" s="582" t="s">
        <v>647</v>
      </c>
      <c r="C34" s="527"/>
      <c r="D34" s="693">
        <v>2</v>
      </c>
      <c r="E34" s="694" t="s">
        <v>963</v>
      </c>
      <c r="F34" s="821" t="s">
        <v>315</v>
      </c>
      <c r="G34" s="821" t="s">
        <v>315</v>
      </c>
      <c r="H34" s="821" t="s">
        <v>315</v>
      </c>
      <c r="I34" s="692"/>
      <c r="J34" s="692"/>
      <c r="K34" s="2264" t="s">
        <v>315</v>
      </c>
      <c r="L34" s="2264" t="s">
        <v>315</v>
      </c>
      <c r="M34" s="2264" t="s">
        <v>315</v>
      </c>
      <c r="N34" s="2264" t="s">
        <v>315</v>
      </c>
      <c r="O34" s="290"/>
      <c r="Z34" s="506">
        <v>23</v>
      </c>
    </row>
    <row customHeight="1" ht="11.549999999999999">
      <c r="A35" s="506"/>
      <c r="C35" s="506"/>
      <c r="D35" s="348"/>
      <c r="E35" s="581" t="s">
        <v>964</v>
      </c>
      <c r="F35" s="573"/>
      <c r="G35" s="695"/>
      <c r="H35" s="573"/>
      <c r="I35" s="695"/>
      <c r="J35" s="573"/>
      <c r="K35" s="2655"/>
      <c r="L35" s="2656"/>
      <c r="M35" s="2657"/>
      <c r="N35" s="2658"/>
      <c r="O35" s="574"/>
      <c r="Y35" s="506"/>
      <c r="Z35" s="506">
        <v>11</v>
      </c>
    </row>
    <row customHeight="1" ht="71.25">
      <c r="A36" s="506"/>
      <c r="B36" s="506" t="s">
        <v>965</v>
      </c>
      <c r="C36" s="527"/>
      <c r="D36" s="693">
        <v>3</v>
      </c>
      <c r="E36" s="694" t="s">
        <v>966</v>
      </c>
      <c r="F36" s="696" t="s">
        <v>315</v>
      </c>
      <c r="G36" s="815" t="s">
        <v>967</v>
      </c>
      <c r="H36" s="814" t="s">
        <v>315</v>
      </c>
      <c r="I36" s="525" t="s">
        <v>967</v>
      </c>
      <c r="J36" s="692" t="s">
        <v>315</v>
      </c>
      <c r="K36" s="2108" t="s">
        <v>967</v>
      </c>
      <c r="L36" s="2264" t="s">
        <v>315</v>
      </c>
      <c r="M36" s="2108" t="s">
        <v>967</v>
      </c>
      <c r="N36" s="2264" t="s">
        <v>315</v>
      </c>
      <c r="O36" s="290" t="s">
        <v>968</v>
      </c>
      <c r="Z36" s="506">
        <v>68</v>
      </c>
    </row>
    <row customHeight="1" ht="11.549999999999999">
      <c r="A37" s="506"/>
      <c r="C37" s="506"/>
      <c r="D37" s="348"/>
      <c r="E37" s="581" t="s">
        <v>969</v>
      </c>
      <c r="F37" s="573"/>
      <c r="G37" s="695"/>
      <c r="H37" s="695"/>
      <c r="I37" s="695"/>
      <c r="J37" s="695"/>
      <c r="K37" s="2659"/>
      <c r="L37" s="2660"/>
      <c r="M37" s="2661"/>
      <c r="N37" s="2662"/>
      <c r="O37" s="574"/>
      <c r="Y37" s="506"/>
      <c r="Z37" s="506">
        <v>11</v>
      </c>
    </row>
    <row customHeight="1" ht="71.25">
      <c r="A38" s="506"/>
      <c r="B38" s="506" t="s">
        <v>970</v>
      </c>
      <c r="C38" s="527"/>
      <c r="D38" s="693">
        <v>4</v>
      </c>
      <c r="E38" s="694" t="s">
        <v>971</v>
      </c>
      <c r="F38" s="696" t="s">
        <v>315</v>
      </c>
      <c r="G38" s="815" t="s">
        <v>967</v>
      </c>
      <c r="H38" s="816" t="s">
        <v>315</v>
      </c>
      <c r="I38" s="525" t="s">
        <v>967</v>
      </c>
      <c r="J38" s="522" t="s">
        <v>315</v>
      </c>
      <c r="K38" s="2108" t="s">
        <v>967</v>
      </c>
      <c r="L38" s="2313" t="s">
        <v>315</v>
      </c>
      <c r="M38" s="2108" t="s">
        <v>967</v>
      </c>
      <c r="N38" s="2313" t="s">
        <v>315</v>
      </c>
      <c r="O38" s="680" t="s">
        <v>972</v>
      </c>
      <c r="Z38" s="506">
        <v>68</v>
      </c>
    </row>
    <row customHeight="1" ht="11.549999999999999">
      <c r="A39" s="506"/>
      <c r="C39" s="506"/>
      <c r="D39" s="348"/>
      <c r="E39" s="581" t="s">
        <v>973</v>
      </c>
      <c r="F39" s="573"/>
      <c r="G39" s="573"/>
      <c r="H39" s="697"/>
      <c r="I39" s="573"/>
      <c r="J39" s="697"/>
      <c r="K39" s="2663"/>
      <c r="L39" s="2664"/>
      <c r="M39" s="2665"/>
      <c r="N39" s="2666"/>
      <c r="O39" s="574"/>
      <c r="Y39" s="506"/>
      <c r="Z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628D7-9DCD-EE29-5EE4-7CE1FEED7C3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88</v>
      </c>
      <c r="R10" s="916" t="s">
        <v>988</v>
      </c>
      <c r="S10" s="916" t="s">
        <v>989</v>
      </c>
      <c r="T10" s="917" t="s">
        <v>990</v>
      </c>
      <c r="U10" s="916" t="s">
        <v>88</v>
      </c>
      <c r="V10" s="916" t="s">
        <v>991</v>
      </c>
      <c r="W10" s="916" t="s">
        <v>989</v>
      </c>
      <c r="X10" s="917" t="s">
        <v>990</v>
      </c>
      <c r="Y10" s="302" t="s">
        <v>992</v>
      </c>
      <c r="Z10" s="2102" t="s">
        <v>87</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3BE65-B34F-6B3C-0E87-C0D7E7D1C9E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1017</v>
      </c>
      <c r="K12" s="2128"/>
      <c r="L12" s="2233"/>
      <c r="M12" s="2233"/>
      <c r="N12" s="2128"/>
      <c r="O12" s="2128"/>
      <c r="P12" s="2419"/>
      <c r="Q12" s="2419"/>
      <c r="R12" s="2419"/>
      <c r="S12" s="1135" t="s">
        <v>85</v>
      </c>
      <c r="T12" s="1135" t="s">
        <v>86</v>
      </c>
      <c r="U12" s="1135" t="s">
        <v>84</v>
      </c>
      <c r="V12" s="1135" t="s">
        <v>1018</v>
      </c>
      <c r="W12" s="1135" t="s">
        <v>84</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13FB9-D1FB-CBCD-FC0B-9F31AE2209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98</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EE3FA-C52B-1F89-B38E-548E60DBDED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1119</v>
      </c>
      <c r="CC16" s="2434"/>
      <c r="CD16" s="2387" t="s">
        <v>567</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B6104-74AE-825F-FFE5-6BCA1E10025D}" mc:Ignorable="x14ac xr xr2 xr3">
  <sheetPr>
    <tabColor theme="2" tint="-0.1"/>
  </sheetPr>
  <dimension ref="A1:U27"/>
  <sheetViews>
    <sheetView showGridLines="0" zoomScale="90" workbookViewId="0" tabSelected="1">
      <pane xSplit="7" ySplit="14" topLeftCell="H15" activePane="bottomRight" state="frozen"/>
      <selection pane="bottomLeft" activeCell="A15" sqref="A15"/>
      <selection pane="topRight" activeCell="H1" sqref="H1"/>
      <selection pane="bottomRight" activeCell="J18" sqref="J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103</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538"/>
      <c r="U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124</v>
      </c>
      <c r="I8" s="1636" t="s">
        <v>128</v>
      </c>
      <c r="J8" s="1636" t="s">
        <v>130</v>
      </c>
      <c r="U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Питьевая вода</v>
      </c>
      <c r="J9" s="2396" t="str">
        <f>IF(J8="","",INDEX(DIFFERENTIATION_UNMERGE_VD,MATCH(J8,DIFFERENTIATION_ID_DIFF,0)))</f>
        <v>Холодное водоснабжение. Техническая вода</v>
      </c>
      <c r="K9" s="2128" t="s">
        <v>310</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1</v>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309</v>
      </c>
      <c r="E12" s="2371"/>
      <c r="F12" s="2371"/>
      <c r="G12" s="888"/>
      <c r="H12" s="888"/>
      <c r="I12" s="2368"/>
      <c r="J12" s="2368"/>
      <c r="K12" s="2128"/>
      <c r="T12" s="676"/>
      <c r="U12" s="759">
        <v>15</v>
      </c>
    </row>
    <row customHeight="1" ht="35.699999999999996">
      <c r="C13" s="177"/>
      <c r="D13" s="762" t="s">
        <v>87</v>
      </c>
      <c r="E13" s="761" t="s">
        <v>311</v>
      </c>
      <c r="F13" s="761" t="s">
        <v>575</v>
      </c>
      <c r="G13" s="809" t="s">
        <v>312</v>
      </c>
      <c r="H13" s="755" t="s">
        <v>312</v>
      </c>
      <c r="I13" s="2263" t="s">
        <v>312</v>
      </c>
      <c r="J13" s="2263" t="s">
        <v>312</v>
      </c>
      <c r="K13" s="2128"/>
      <c r="U13" s="506">
        <v>34</v>
      </c>
    </row>
    <row customHeight="1" ht="15" hidden="1">
      <c r="C14" s="177"/>
      <c r="D14" s="594" t="s">
        <v>98</v>
      </c>
      <c r="E14" s="594" t="s">
        <v>102</v>
      </c>
      <c r="F14" s="594" t="s">
        <v>89</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1125</v>
      </c>
      <c r="G15" s="686"/>
      <c r="H15" s="686">
        <v>0</v>
      </c>
      <c r="I15" s="686">
        <v>1</v>
      </c>
      <c r="J15" s="686">
        <v>0</v>
      </c>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1125</v>
      </c>
      <c r="G16" s="686"/>
      <c r="H16" s="686">
        <v>0</v>
      </c>
      <c r="I16" s="686">
        <v>1</v>
      </c>
      <c r="J16" s="686">
        <v>0</v>
      </c>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v>0</v>
      </c>
      <c r="I17" s="686">
        <v>0</v>
      </c>
      <c r="J17" s="686">
        <v>0</v>
      </c>
      <c r="K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315</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SUM(G20:G26)</f>
        <v>0</v>
      </c>
      <c r="H19" s="688">
        <f>SUM(H20:H26)</f>
        <v>11.113</v>
      </c>
      <c r="I19" s="688">
        <f>SUM(I20:I26)</f>
        <v>0.43</v>
      </c>
      <c r="J19" s="688">
        <f>SUM(J20:J26)</f>
        <v>0.0624</v>
      </c>
      <c r="K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06">
        <v>57</v>
      </c>
    </row>
    <row customHeight="1" ht="15" hidden="1">
      <c r="D20" s="510" t="s">
        <v>1126</v>
      </c>
      <c r="E20" s="689"/>
      <c r="F20" s="510"/>
      <c r="G20" s="510"/>
      <c r="H20" s="510"/>
      <c r="I20" s="1636"/>
      <c r="J20" s="1636"/>
      <c r="K20" s="1764"/>
      <c r="U20" s="506">
        <v>0</v>
      </c>
    </row>
    <row customHeight="1" ht="29.25">
      <c r="C21" s="452"/>
      <c r="D21" s="540" t="s">
        <v>322</v>
      </c>
      <c r="E21" s="671" t="s">
        <v>1127</v>
      </c>
      <c r="F21" s="1762" t="str">
        <f>IF(TEMPLATE_SPHERE="HEAT","Гкал/час","тыс. куб. м/сутки")</f>
        <v>тыс. куб. м/сутки</v>
      </c>
      <c r="G21" s="681"/>
      <c r="H21" s="681">
        <v>11.02</v>
      </c>
      <c r="I21" s="681"/>
      <c r="J21" s="681"/>
      <c r="K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06">
        <v>28</v>
      </c>
    </row>
    <row s="1851" customFormat="1" customHeight="1" ht="22.5">
      <c r="A22" s="1633"/>
      <c r="B22" s="1636"/>
      <c r="C22" s="1929" t="s">
        <v>103</v>
      </c>
      <c r="D22" s="2109" t="s">
        <v>892</v>
      </c>
      <c r="E22" s="2518" t="s">
        <v>1128</v>
      </c>
      <c r="F22" s="2313" t="str">
        <f>IF(TEMPLATE_SPHERE="HEAT","Гкал/час","тыс. куб. м/сутки")</f>
        <v>тыс. куб. м/сутки</v>
      </c>
      <c r="G22" s="681"/>
      <c r="H22" s="681">
        <v>0.04</v>
      </c>
      <c r="I22" s="681"/>
      <c r="J22" s="681"/>
      <c r="K22" s="1526"/>
      <c r="L22" s="1636"/>
      <c r="M22" s="1636"/>
      <c r="N22" s="1636"/>
      <c r="O22" s="1636"/>
      <c r="P22" s="1636"/>
      <c r="Q22" s="1636"/>
      <c r="R22" s="1636"/>
      <c r="S22" s="1636"/>
      <c r="T22" s="676"/>
      <c r="U22" s="1636">
        <v>0</v>
      </c>
    </row>
    <row s="1851" customFormat="1" customHeight="1" ht="22.5">
      <c r="A23" s="1633"/>
      <c r="B23" s="1636"/>
      <c r="C23" s="1929" t="s">
        <v>103</v>
      </c>
      <c r="D23" s="2109" t="s">
        <v>893</v>
      </c>
      <c r="E23" s="2518" t="s">
        <v>1129</v>
      </c>
      <c r="F23" s="2313" t="str">
        <f>IF(TEMPLATE_SPHERE="HEAT","Гкал/час","тыс. куб. м/сутки")</f>
        <v>тыс. куб. м/сутки</v>
      </c>
      <c r="G23" s="681"/>
      <c r="H23" s="681">
        <v>0.05</v>
      </c>
      <c r="I23" s="681"/>
      <c r="J23" s="681"/>
      <c r="K23" s="1526"/>
      <c r="L23" s="1636"/>
      <c r="M23" s="1636"/>
      <c r="N23" s="1636"/>
      <c r="O23" s="1636"/>
      <c r="P23" s="1636"/>
      <c r="Q23" s="1636"/>
      <c r="R23" s="1636"/>
      <c r="S23" s="1636"/>
      <c r="T23" s="676"/>
      <c r="U23" s="1636">
        <v>0</v>
      </c>
    </row>
    <row s="1851" customFormat="1" customHeight="1" ht="22.5">
      <c r="A24" s="1633"/>
      <c r="B24" s="1636"/>
      <c r="C24" s="1929" t="s">
        <v>103</v>
      </c>
      <c r="D24" s="2109" t="s">
        <v>896</v>
      </c>
      <c r="E24" s="2518" t="s">
        <v>1130</v>
      </c>
      <c r="F24" s="2313" t="str">
        <f>IF(TEMPLATE_SPHERE="HEAT","Гкал/час","тыс. куб. м/сутки")</f>
        <v>тыс. куб. м/сутки</v>
      </c>
      <c r="G24" s="681"/>
      <c r="H24" s="681">
        <v>0.003</v>
      </c>
      <c r="I24" s="681"/>
      <c r="J24" s="681">
        <v>0.0624</v>
      </c>
      <c r="K24" s="1526"/>
      <c r="L24" s="1636"/>
      <c r="M24" s="1636"/>
      <c r="N24" s="1636"/>
      <c r="O24" s="1636"/>
      <c r="P24" s="1636"/>
      <c r="Q24" s="1636"/>
      <c r="R24" s="1636"/>
      <c r="S24" s="1636"/>
      <c r="T24" s="676"/>
      <c r="U24" s="1636">
        <v>0</v>
      </c>
    </row>
    <row s="1851" customFormat="1" customHeight="1" ht="22.5">
      <c r="A25" s="1633"/>
      <c r="B25" s="1636"/>
      <c r="C25" s="1929" t="s">
        <v>103</v>
      </c>
      <c r="D25" s="2109" t="s">
        <v>897</v>
      </c>
      <c r="E25" s="2518" t="s">
        <v>1131</v>
      </c>
      <c r="F25" s="2313" t="str">
        <f>IF(TEMPLATE_SPHERE="HEAT","Гкал/час","тыс. куб. м/сутки")</f>
        <v>тыс. куб. м/сутки</v>
      </c>
      <c r="G25" s="681"/>
      <c r="H25" s="681"/>
      <c r="I25" s="681">
        <v>0.43</v>
      </c>
      <c r="J25" s="681"/>
      <c r="K25" s="1526"/>
      <c r="L25" s="1636"/>
      <c r="M25" s="1636"/>
      <c r="N25" s="1636"/>
      <c r="O25" s="1636"/>
      <c r="P25" s="1636"/>
      <c r="Q25" s="1636"/>
      <c r="R25" s="1636"/>
      <c r="S25" s="1636"/>
      <c r="T25" s="676"/>
      <c r="U25" s="1636">
        <v>0</v>
      </c>
    </row>
    <row customHeight="1" ht="15.75">
      <c r="A26" s="506"/>
      <c r="C26" s="506"/>
      <c r="D26" s="348"/>
      <c r="E26" s="581" t="s">
        <v>1132</v>
      </c>
      <c r="F26" s="573"/>
      <c r="G26" s="573"/>
      <c r="H26" s="573"/>
      <c r="I26" s="2668"/>
      <c r="J26" s="2669"/>
      <c r="K26" s="2172"/>
      <c r="T26" s="506"/>
      <c r="U26" s="506">
        <v>15</v>
      </c>
    </row>
    <row customHeight="1" ht="22.5" hidden="1">
      <c r="A27" s="450" t="s">
        <v>81</v>
      </c>
      <c r="B27" s="506">
        <v>0</v>
      </c>
      <c r="C27" s="684">
        <v>4</v>
      </c>
      <c r="D27" s="506">
        <v>6</v>
      </c>
      <c r="E27" s="506">
        <v>36</v>
      </c>
      <c r="F27" s="506">
        <v>9</v>
      </c>
      <c r="G27" s="759">
        <v>0</v>
      </c>
      <c r="H27" s="506">
        <v>40</v>
      </c>
      <c r="I27" s="1636">
        <v>0</v>
      </c>
      <c r="J27" s="1636">
        <v>0</v>
      </c>
      <c r="K27" s="418">
        <v>93</v>
      </c>
      <c r="L27" s="506">
        <v>10</v>
      </c>
      <c r="M27" s="506">
        <v>10</v>
      </c>
      <c r="N27" s="506">
        <v>10</v>
      </c>
      <c r="O27" s="506">
        <v>10</v>
      </c>
      <c r="P27" s="506">
        <v>10</v>
      </c>
      <c r="Q27" s="506">
        <v>10</v>
      </c>
      <c r="R27" s="506">
        <v>10</v>
      </c>
      <c r="S27" s="506">
        <v>10</v>
      </c>
      <c r="T27" s="676">
        <v>10</v>
      </c>
      <c r="U27" s="506">
        <v>23</v>
      </c>
    </row>
  </sheetData>
  <sheetProtection formatColumns="0" formatRows="0" autoFilter="0" sort="0" insertRows="0" insertColumns="1" deleteRows="0" deleteColumns="0"/>
  <mergeCells count="8">
    <mergeCell ref="K21:K26"/>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5">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5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D3F4-8823-8CFA-D7CB-E938DE9281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87</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1134</v>
      </c>
      <c r="F18" s="339"/>
      <c r="G18" s="2172"/>
      <c r="I18" s="351"/>
      <c r="J18" s="351"/>
      <c r="Q18" s="343">
        <v>21</v>
      </c>
    </row>
    <row s="1636" customFormat="1" customHeight="1" ht="256.5" hidden="1">
      <c r="A19" s="344"/>
      <c r="B19" s="418"/>
      <c r="C19" s="377"/>
      <c r="D19" s="885" t="s">
        <v>1036</v>
      </c>
      <c r="E19" s="884" t="s">
        <v>1135</v>
      </c>
      <c r="F19" s="386"/>
      <c r="G19" s="338" t="s">
        <v>1136</v>
      </c>
      <c r="I19" s="501"/>
      <c r="J19" s="501"/>
      <c r="Q19" s="759">
        <v>0</v>
      </c>
    </row>
    <row s="1636" customFormat="1" customHeight="1" ht="14.699999999999998">
      <c r="A20" s="344"/>
      <c r="B20" s="147"/>
      <c r="C20" s="308"/>
      <c r="D20" s="886">
        <v>2</v>
      </c>
      <c r="E20" s="331" t="s">
        <v>1137</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102</v>
      </c>
      <c r="E23" s="198" t="s">
        <v>1138</v>
      </c>
      <c r="F23" s="1671" t="s">
        <v>315</v>
      </c>
      <c r="G23" s="346"/>
      <c r="I23" s="1625"/>
      <c r="J23" s="1625"/>
      <c r="Q23" s="1632">
        <v>0</v>
      </c>
    </row>
    <row s="1636" customFormat="1" customHeight="1" ht="14.25" hidden="1">
      <c r="A24" s="344"/>
      <c r="B24" s="1161"/>
      <c r="C24" s="377"/>
      <c r="D24" s="1674" t="s">
        <v>719</v>
      </c>
      <c r="E24" s="1673" t="s">
        <v>1139</v>
      </c>
      <c r="F24" s="1671" t="s">
        <v>315</v>
      </c>
      <c r="G24" s="338"/>
      <c r="I24" s="1625"/>
      <c r="J24" s="1625"/>
      <c r="Q24" s="1632">
        <v>0</v>
      </c>
    </row>
    <row s="1636" customFormat="1" customHeight="1" ht="14.25" hidden="1">
      <c r="A25" s="344"/>
      <c r="B25" s="1161"/>
      <c r="C25" s="377"/>
      <c r="D25" s="1674" t="s">
        <v>722</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9352-2979-55A7-5EBF-26018AD388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1142</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1143</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1144</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1145</v>
      </c>
      <c r="F10" s="1671"/>
      <c r="G10" s="1675"/>
      <c r="H10" s="1671" t="s">
        <v>315</v>
      </c>
      <c r="K10" s="1625"/>
      <c r="L10" s="1625" t="s">
        <v>1146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87</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1147</v>
      </c>
      <c r="F21" s="2462"/>
      <c r="G21" s="2462"/>
      <c r="H21" s="2462"/>
      <c r="I21" s="209"/>
      <c r="M21" s="84">
        <v>14</v>
      </c>
    </row>
    <row customHeight="1" ht="21">
      <c r="A22" s="1684"/>
      <c r="C22" s="97"/>
      <c r="D22" s="148" t="s">
        <v>1032</v>
      </c>
      <c r="E22" s="195" t="s">
        <v>1148</v>
      </c>
      <c r="F22" s="199"/>
      <c r="G22" s="1738"/>
      <c r="H22" s="199" t="s">
        <v>315</v>
      </c>
      <c r="I22" s="152" t="s">
        <v>1149</v>
      </c>
      <c r="M22" s="84">
        <v>20</v>
      </c>
    </row>
    <row customHeight="1" ht="60">
      <c r="A23" s="1684"/>
      <c r="C23" s="97"/>
      <c r="D23" s="148" t="s">
        <v>1034</v>
      </c>
      <c r="E23" s="195" t="s">
        <v>1150</v>
      </c>
      <c r="F23" s="199"/>
      <c r="G23" s="258"/>
      <c r="H23" s="214"/>
      <c r="I23" s="259" t="s">
        <v>1151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315</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333</v>
      </c>
      <c r="E26" s="200"/>
      <c r="F26" s="199"/>
      <c r="G26" s="199" t="s">
        <v>315</v>
      </c>
      <c r="H26" s="214"/>
      <c r="I26" s="2170" t="s">
        <v>1152</v>
      </c>
      <c r="M26" s="84">
        <v>14</v>
      </c>
    </row>
    <row customHeight="1" ht="15.75">
      <c r="A27" s="1684" t="s">
        <v>98</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764</v>
      </c>
      <c r="E29" s="206" t="s">
        <v>1142</v>
      </c>
      <c r="F29" s="199"/>
      <c r="G29" s="258"/>
      <c r="H29" s="199" t="s">
        <v>315</v>
      </c>
      <c r="I29" s="2170" t="s">
        <v>1153</v>
      </c>
      <c r="M29" s="84">
        <v>20</v>
      </c>
    </row>
    <row customHeight="1" ht="15.75">
      <c r="A30" s="1684" t="s">
        <v>102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1154</v>
      </c>
      <c r="E33" s="207" t="s">
        <v>1143</v>
      </c>
      <c r="F33" s="199"/>
      <c r="G33" s="258"/>
      <c r="H33" s="199" t="s">
        <v>315</v>
      </c>
      <c r="I33" s="2170" t="s">
        <v>1155</v>
      </c>
      <c r="M33" s="84">
        <v>14</v>
      </c>
    </row>
    <row customHeight="1" ht="15.75">
      <c r="A34" s="1684" t="s">
        <v>89</v>
      </c>
      <c r="C34" s="97"/>
      <c r="D34" s="110"/>
      <c r="E34" s="205" t="s">
        <v>331</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1156</v>
      </c>
      <c r="E36" s="207" t="s">
        <v>1144</v>
      </c>
      <c r="F36" s="199"/>
      <c r="G36" s="258"/>
      <c r="H36" s="199" t="s">
        <v>315</v>
      </c>
      <c r="I36" s="2144" t="s">
        <v>1157</v>
      </c>
      <c r="M36" s="84">
        <v>14</v>
      </c>
    </row>
    <row customHeight="1" ht="15.75">
      <c r="A37" s="1684" t="s">
        <v>90</v>
      </c>
      <c r="C37" s="97"/>
      <c r="D37" s="110"/>
      <c r="E37" s="205" t="s">
        <v>331</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894</v>
      </c>
      <c r="E39" s="207" t="s">
        <v>1145</v>
      </c>
      <c r="F39" s="199"/>
      <c r="G39" s="208"/>
      <c r="H39" s="199" t="s">
        <v>315</v>
      </c>
      <c r="I39" s="2170" t="s">
        <v>1158</v>
      </c>
      <c r="L39" s="156" t="s">
        <v>1146</v>
      </c>
      <c r="M39" s="84">
        <v>14</v>
      </c>
    </row>
    <row customHeight="1" ht="15.75">
      <c r="A40" s="1684" t="s">
        <v>118</v>
      </c>
      <c r="C40" s="97"/>
      <c r="D40" s="110"/>
      <c r="E40" s="205" t="s">
        <v>331</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A680A-D8CA-EDB1-D0F5-6CA6CE0AF5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87</v>
      </c>
      <c r="F20" s="2225" t="s">
        <v>133</v>
      </c>
      <c r="G20" s="2225" t="s">
        <v>134</v>
      </c>
      <c r="H20" s="2387" t="s">
        <v>1162</v>
      </c>
      <c r="I20" s="2388"/>
      <c r="J20" s="2434"/>
      <c r="K20" s="2225" t="s">
        <v>312</v>
      </c>
      <c r="L20" s="2225" t="s">
        <v>399</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98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315</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171</v>
      </c>
      <c r="B27" s="1781" t="s">
        <v>172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178</v>
      </c>
      <c r="B30" s="1781" t="s">
        <v>179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1166</v>
      </c>
      <c r="N85" s="335"/>
      <c r="AH85" s="375">
        <v>34</v>
      </c>
    </row>
    <row customHeight="1" ht="19.95">
      <c r="A86" s="1781"/>
      <c r="B86" s="1781"/>
      <c r="D86" s="377"/>
      <c r="E86" s="148" t="s">
        <v>89</v>
      </c>
      <c r="F86" s="2461" t="s">
        <v>1167</v>
      </c>
      <c r="G86" s="2461"/>
      <c r="H86" s="2461"/>
      <c r="I86" s="2461"/>
      <c r="J86" s="2461"/>
      <c r="K86" s="2461"/>
      <c r="L86" s="2461"/>
      <c r="M86" s="298"/>
      <c r="N86" s="335"/>
      <c r="AH86" s="375">
        <v>19</v>
      </c>
    </row>
    <row s="1636" customFormat="1" customHeight="1" ht="60.75" hidden="1">
      <c r="A87" s="1781" t="s">
        <v>166</v>
      </c>
      <c r="B87" s="1781" t="s">
        <v>167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171</v>
      </c>
      <c r="B90" s="1781" t="s">
        <v>172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178</v>
      </c>
      <c r="B93" s="1781" t="s">
        <v>179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184</v>
      </c>
      <c r="B96" s="1781" t="s">
        <v>185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190</v>
      </c>
      <c r="B99" s="1781" t="s">
        <v>191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196</v>
      </c>
      <c r="B102" s="1781" t="s">
        <v>197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166</v>
      </c>
      <c r="B148" s="1781" t="s">
        <v>167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171</v>
      </c>
      <c r="B151" s="1781" t="s">
        <v>172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178</v>
      </c>
      <c r="B154" s="1781" t="s">
        <v>179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184</v>
      </c>
      <c r="B157" s="1781" t="s">
        <v>185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190</v>
      </c>
      <c r="B160" s="1781" t="s">
        <v>191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196</v>
      </c>
      <c r="B163" s="1781" t="s">
        <v>197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166</v>
      </c>
      <c r="B209" s="1781" t="s">
        <v>167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171</v>
      </c>
      <c r="B212" s="1781" t="s">
        <v>172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178</v>
      </c>
      <c r="B215" s="1781" t="s">
        <v>179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184</v>
      </c>
      <c r="B218" s="1781" t="s">
        <v>185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190</v>
      </c>
      <c r="B221" s="1781" t="s">
        <v>191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196</v>
      </c>
      <c r="B224" s="1781" t="s">
        <v>197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166</v>
      </c>
      <c r="B270" s="1781" t="s">
        <v>167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171</v>
      </c>
      <c r="B273" s="1781" t="s">
        <v>172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178</v>
      </c>
      <c r="B276" s="1781" t="s">
        <v>179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184</v>
      </c>
      <c r="B279" s="1781" t="s">
        <v>185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190</v>
      </c>
      <c r="B282" s="1781" t="s">
        <v>191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196</v>
      </c>
      <c r="B285" s="1781" t="s">
        <v>197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10AFA-C52F-2C57-F813-2D301DEA22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87</v>
      </c>
      <c r="E9" s="109" t="s">
        <v>311</v>
      </c>
      <c r="F9" s="109" t="s">
        <v>312</v>
      </c>
      <c r="G9" s="109" t="s">
        <v>399</v>
      </c>
      <c r="H9" s="2390"/>
      <c r="R9" s="375">
        <v>23</v>
      </c>
    </row>
    <row customHeight="1" ht="14.699999999999998">
      <c r="A10" s="344"/>
      <c r="C10" s="377"/>
      <c r="D10" s="148" t="s">
        <v>98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1169</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551CE-DD92-CCD3-EBD7-9D94A60747E4}"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1170</v>
      </c>
      <c r="E5" s="2238"/>
      <c r="F5" s="2238"/>
      <c r="G5" s="2238"/>
      <c r="H5" s="2238"/>
      <c r="I5" s="2238"/>
      <c r="J5" s="2238"/>
      <c r="K5" s="2249"/>
      <c r="L5" s="2249"/>
      <c r="M5" s="2249"/>
      <c r="N5" s="2249"/>
      <c r="Z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124</v>
      </c>
      <c r="J8" s="753"/>
      <c r="K8" s="1367" t="s">
        <v>128</v>
      </c>
      <c r="L8" s="753"/>
      <c r="M8" s="1367" t="s">
        <v>130</v>
      </c>
      <c r="N8" s="753"/>
      <c r="O8" s="418"/>
      <c r="Y8" s="676"/>
      <c r="Z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Питьевая вода</v>
      </c>
      <c r="L9" s="2397"/>
      <c r="M9" s="2396" t="str">
        <f>IF(M8="","",INDEX(DIFFERENTIATION_UNMERGE_VD,MATCH(M8,DIFFERENTIATION_ID_DIFF,0)))</f>
        <v>Холодное водоснабжение. Техническая вода</v>
      </c>
      <c r="N9" s="2397"/>
      <c r="O9" s="2176" t="s">
        <v>310</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1</v>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309</v>
      </c>
      <c r="E12" s="2371"/>
      <c r="F12" s="2371"/>
      <c r="G12" s="888"/>
      <c r="H12" s="888"/>
      <c r="I12" s="888"/>
      <c r="J12" s="888"/>
      <c r="K12" s="2368"/>
      <c r="L12" s="2368"/>
      <c r="M12" s="2368"/>
      <c r="N12" s="2368"/>
      <c r="O12" s="2200"/>
      <c r="Y12" s="676"/>
      <c r="Z12" s="759">
        <v>15</v>
      </c>
    </row>
    <row customHeight="1" ht="35.699999999999996">
      <c r="C13" s="177"/>
      <c r="D13" s="806" t="s">
        <v>87</v>
      </c>
      <c r="E13" s="808" t="s">
        <v>311</v>
      </c>
      <c r="F13" s="808" t="s">
        <v>575</v>
      </c>
      <c r="G13" s="809" t="s">
        <v>312</v>
      </c>
      <c r="H13" s="808" t="s">
        <v>399</v>
      </c>
      <c r="I13" s="809" t="s">
        <v>312</v>
      </c>
      <c r="J13" s="808" t="s">
        <v>399</v>
      </c>
      <c r="K13" s="2263" t="s">
        <v>312</v>
      </c>
      <c r="L13" s="2313" t="s">
        <v>399</v>
      </c>
      <c r="M13" s="2263" t="s">
        <v>312</v>
      </c>
      <c r="N13" s="2313" t="s">
        <v>399</v>
      </c>
      <c r="O13" s="2233"/>
      <c r="Z13" s="506">
        <v>34</v>
      </c>
    </row>
    <row customHeight="1" ht="15" hidden="1">
      <c r="C14" s="177"/>
      <c r="D14" s="594" t="s">
        <v>98</v>
      </c>
      <c r="E14" s="594" t="s">
        <v>102</v>
      </c>
      <c r="F14" s="594" t="s">
        <v>89</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1171</v>
      </c>
      <c r="F17" s="522" t="s">
        <v>315</v>
      </c>
      <c r="G17" s="679"/>
      <c r="H17" s="679"/>
      <c r="I17" s="679"/>
      <c r="J17" s="679"/>
      <c r="K17" s="679"/>
      <c r="L17" s="679"/>
      <c r="M17" s="679"/>
      <c r="N17" s="679"/>
      <c r="O17" s="290" t="s">
        <v>1172</v>
      </c>
      <c r="Z17" s="506">
        <v>0</v>
      </c>
    </row>
    <row customHeight="1" ht="48.29999999999999">
      <c r="A18" s="506"/>
      <c r="C18" s="527"/>
      <c r="D18" s="522">
        <v>3</v>
      </c>
      <c r="E18" s="280" t="s">
        <v>825</v>
      </c>
      <c r="F18" s="522" t="s">
        <v>315</v>
      </c>
      <c r="G18" s="810" t="s">
        <v>315</v>
      </c>
      <c r="H18" s="811" t="s">
        <v>315</v>
      </c>
      <c r="I18" s="522" t="s">
        <v>315</v>
      </c>
      <c r="J18" s="579" t="s">
        <v>315</v>
      </c>
      <c r="K18" s="2313" t="s">
        <v>315</v>
      </c>
      <c r="L18" s="2261" t="s">
        <v>315</v>
      </c>
      <c r="M18" s="2313" t="s">
        <v>315</v>
      </c>
      <c r="N18" s="2261" t="s">
        <v>315</v>
      </c>
      <c r="O18" s="290" t="s">
        <v>1173</v>
      </c>
      <c r="Z18" s="506">
        <v>46</v>
      </c>
    </row>
    <row customHeight="1" ht="35.699999999999996">
      <c r="A19" s="506"/>
      <c r="C19" s="527"/>
      <c r="D19" s="540" t="s">
        <v>333</v>
      </c>
      <c r="E19" s="560" t="s">
        <v>827</v>
      </c>
      <c r="F19" s="522" t="s">
        <v>828</v>
      </c>
      <c r="G19" s="818"/>
      <c r="H19" s="107"/>
      <c r="I19" s="818"/>
      <c r="J19" s="819"/>
      <c r="K19" s="818"/>
      <c r="L19" s="2502"/>
      <c r="M19" s="818"/>
      <c r="N19" s="2502"/>
      <c r="O19" s="680"/>
      <c r="Z19" s="506">
        <v>34</v>
      </c>
    </row>
    <row customHeight="1" ht="35.699999999999996">
      <c r="A20" s="506"/>
      <c r="C20" s="527"/>
      <c r="D20" s="1891" t="s">
        <v>341</v>
      </c>
      <c r="E20" s="560" t="s">
        <v>829</v>
      </c>
      <c r="F20" s="522" t="s">
        <v>830</v>
      </c>
      <c r="G20" s="818"/>
      <c r="H20" s="107"/>
      <c r="I20" s="818"/>
      <c r="J20" s="107"/>
      <c r="K20" s="818"/>
      <c r="L20" s="2502"/>
      <c r="M20" s="818"/>
      <c r="N20" s="2502"/>
      <c r="O20" s="680"/>
      <c r="Z20" s="506">
        <v>34</v>
      </c>
    </row>
    <row customHeight="1" ht="48.29999999999999">
      <c r="A21" s="506"/>
      <c r="C21" s="527"/>
      <c r="D21" s="1891" t="s">
        <v>343</v>
      </c>
      <c r="E21" s="560" t="s">
        <v>831</v>
      </c>
      <c r="F21" s="522" t="s">
        <v>580</v>
      </c>
      <c r="G21" s="681"/>
      <c r="H21" s="107"/>
      <c r="I21" s="681"/>
      <c r="J21" s="107"/>
      <c r="K21" s="681"/>
      <c r="L21" s="2502"/>
      <c r="M21" s="681"/>
      <c r="N21" s="2502"/>
      <c r="O21" s="680"/>
      <c r="Z21" s="506">
        <v>46</v>
      </c>
    </row>
    <row customHeight="1" ht="67.5" hidden="1">
      <c r="A22" s="506"/>
      <c r="C22" s="527"/>
      <c r="D22" s="522">
        <v>5</v>
      </c>
      <c r="E22" s="280" t="s">
        <v>1174</v>
      </c>
      <c r="F22" s="522" t="s">
        <v>567</v>
      </c>
      <c r="G22" s="682"/>
      <c r="H22" s="683"/>
      <c r="I22" s="682"/>
      <c r="J22" s="683"/>
      <c r="K22" s="682"/>
      <c r="L22" s="1440"/>
      <c r="M22" s="682"/>
      <c r="N22" s="1440"/>
      <c r="O22" s="290" t="s">
        <v>1175</v>
      </c>
      <c r="Z22" s="506">
        <v>0</v>
      </c>
    </row>
    <row customHeight="1" ht="33.75" hidden="1">
      <c r="C23" s="452"/>
      <c r="D23" s="522">
        <v>6</v>
      </c>
      <c r="E23" s="280" t="s">
        <v>1176</v>
      </c>
      <c r="F23" s="522" t="s">
        <v>1177</v>
      </c>
      <c r="G23" s="682"/>
      <c r="H23" s="682"/>
      <c r="I23" s="682"/>
      <c r="J23" s="682"/>
      <c r="K23" s="682"/>
      <c r="L23" s="682"/>
      <c r="M23" s="682"/>
      <c r="N23" s="682"/>
      <c r="O23" s="290" t="s">
        <v>1178</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5F777F-9CE4-457C-6579-721F82C8AA7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818</v>
      </c>
      <c r="BI1" s="1071"/>
      <c r="BJ1" s="1072" t="s">
        <v>1219</v>
      </c>
      <c r="BK1" s="1071"/>
      <c r="BL1" s="1073" t="s">
        <v>917</v>
      </c>
      <c r="BM1" s="1071"/>
      <c r="BN1" s="1074" t="s">
        <v>1220</v>
      </c>
      <c r="BS1" s="1428"/>
    </row>
    <row customHeight="1" ht="11.25">
      <c r="A2" s="1075" t="s">
        <v>1221</v>
      </c>
      <c r="B2" s="1076">
        <v>2000</v>
      </c>
      <c r="C2" s="1076">
        <v>2022</v>
      </c>
      <c r="D2" s="1076" t="s">
        <v>65</v>
      </c>
      <c r="E2" s="1077" t="s">
        <v>1222</v>
      </c>
      <c r="F2" s="1077" t="s">
        <v>35</v>
      </c>
      <c r="G2" s="1077" t="s">
        <v>1223</v>
      </c>
      <c r="H2" s="1078" t="s">
        <v>54</v>
      </c>
      <c r="I2" s="1077" t="s">
        <v>98</v>
      </c>
      <c r="J2" s="1077" t="s">
        <v>1224</v>
      </c>
      <c r="K2" s="1079" t="s">
        <v>1225</v>
      </c>
      <c r="L2" s="1080"/>
      <c r="M2" s="1079">
        <v>1</v>
      </c>
      <c r="N2" s="1163" t="s">
        <v>1226</v>
      </c>
      <c r="O2" s="1078" t="s">
        <v>1227</v>
      </c>
      <c r="P2" s="1081" t="s">
        <v>38</v>
      </c>
      <c r="Q2" s="1082" t="s">
        <v>1228</v>
      </c>
      <c r="R2" s="144" t="s">
        <v>1229</v>
      </c>
      <c r="S2" s="144" t="s">
        <v>1230</v>
      </c>
      <c r="T2" s="1083" t="s">
        <v>1231</v>
      </c>
      <c r="U2" s="1080" t="s">
        <v>1232</v>
      </c>
      <c r="V2" s="1084">
        <v>1</v>
      </c>
      <c r="W2" s="1085"/>
      <c r="X2" s="1085" t="s">
        <v>1233</v>
      </c>
      <c r="Y2" s="1076" t="s">
        <v>1234</v>
      </c>
      <c r="Z2" s="1086"/>
      <c r="AA2" s="1076" t="s">
        <v>1235</v>
      </c>
      <c r="AB2" s="1087" t="s">
        <v>1235</v>
      </c>
      <c r="AC2" s="1076" t="s">
        <v>1236</v>
      </c>
      <c r="AD2" s="1087" t="s">
        <v>1236</v>
      </c>
      <c r="AF2" s="1078" t="s">
        <v>1232</v>
      </c>
      <c r="AH2" s="1077" t="s">
        <v>1237</v>
      </c>
      <c r="AI2" s="1077" t="s">
        <v>1237</v>
      </c>
      <c r="AK2" s="1077" t="s">
        <v>1238</v>
      </c>
      <c r="AM2" s="1077" t="s">
        <v>1239</v>
      </c>
      <c r="AP2" s="1088" t="s">
        <v>1233</v>
      </c>
      <c r="AQ2" s="1089" t="s">
        <v>1233</v>
      </c>
      <c r="AS2" s="1076" t="s">
        <v>1240</v>
      </c>
      <c r="AU2" s="1121" t="s">
        <v>1241</v>
      </c>
      <c r="AW2" s="1121" t="s">
        <v>1242</v>
      </c>
      <c r="AX2" s="1121" t="s">
        <v>1242</v>
      </c>
      <c r="AZ2" s="1121" t="s">
        <v>1243</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102</v>
      </c>
      <c r="J3" s="1077" t="s">
        <v>565</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1234</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1245</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89</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1234</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90</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177</v>
      </c>
      <c r="Y5" s="1076" t="s">
        <v>1328</v>
      </c>
      <c r="Z5" s="1092">
        <v>1</v>
      </c>
      <c r="AF5" s="1078" t="s">
        <v>1329</v>
      </c>
      <c r="AH5" s="1077" t="s">
        <v>1330</v>
      </c>
      <c r="AK5" s="1077" t="s">
        <v>1331</v>
      </c>
      <c r="AM5" s="1077" t="s">
        <v>1332</v>
      </c>
      <c r="AP5" s="1088" t="s">
        <v>177</v>
      </c>
      <c r="AQ5" s="1089" t="s">
        <v>177</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1233</v>
      </c>
      <c r="BS5" s="1430"/>
      <c r="BT5" s="1282">
        <v>64236871</v>
      </c>
      <c r="BU5" s="1069" t="s">
        <v>238</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118</v>
      </c>
      <c r="J6" s="1068" t="s">
        <v>1346</v>
      </c>
      <c r="L6" s="1080">
        <f>SUM(kind_of_control_method_filter)</f>
        <v>0</v>
      </c>
      <c r="N6" s="1093" t="s">
        <v>1347</v>
      </c>
      <c r="O6" s="1077" t="s">
        <v>1348</v>
      </c>
      <c r="R6" s="144" t="s">
        <v>1228</v>
      </c>
      <c r="T6" s="1078" t="s">
        <v>1349</v>
      </c>
      <c r="U6" s="1080" t="s">
        <v>1329</v>
      </c>
      <c r="V6" s="1084">
        <v>5</v>
      </c>
      <c r="W6" s="1085"/>
      <c r="X6" s="1076" t="s">
        <v>183</v>
      </c>
      <c r="Y6" s="1076" t="s">
        <v>1350</v>
      </c>
      <c r="Z6" s="1092"/>
      <c r="AA6" s="1095"/>
      <c r="AH6" s="1077" t="s">
        <v>1351</v>
      </c>
      <c r="AK6" s="1077" t="s">
        <v>1352</v>
      </c>
      <c r="AM6" s="1077" t="s">
        <v>1353</v>
      </c>
      <c r="AP6" s="1088" t="s">
        <v>183</v>
      </c>
      <c r="AQ6" s="1089" t="s">
        <v>183</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243</v>
      </c>
      <c r="BV6" s="1071"/>
      <c r="BW6" s="1696">
        <v>4213768</v>
      </c>
      <c r="BX6" s="1694" t="s">
        <v>263</v>
      </c>
      <c r="BZ6" s="1282">
        <v>64237510</v>
      </c>
      <c r="CA6" s="1069" t="s">
        <v>1361</v>
      </c>
    </row>
    <row customHeight="1" ht="11.25">
      <c r="A7" s="1075" t="s">
        <v>1362</v>
      </c>
      <c r="B7" s="1076">
        <v>2005</v>
      </c>
      <c r="E7" s="1077" t="s">
        <v>1363</v>
      </c>
      <c r="F7" s="1094"/>
      <c r="H7" s="1078" t="s">
        <v>1364</v>
      </c>
      <c r="I7" s="1077" t="s">
        <v>91</v>
      </c>
      <c r="J7" s="1077" t="s">
        <v>1365</v>
      </c>
      <c r="N7" s="1097" t="s">
        <v>1366</v>
      </c>
      <c r="O7" s="1077" t="s">
        <v>1367</v>
      </c>
      <c r="U7" s="1080" t="s">
        <v>19</v>
      </c>
      <c r="V7" s="371" t="s">
        <v>91</v>
      </c>
      <c r="W7" s="1085"/>
      <c r="X7" s="1076" t="s">
        <v>189</v>
      </c>
      <c r="Y7" s="1076" t="s">
        <v>1328</v>
      </c>
      <c r="Z7" s="1092"/>
      <c r="AA7" s="1095"/>
      <c r="AH7" s="1077" t="s">
        <v>1368</v>
      </c>
      <c r="AK7" s="1077" t="s">
        <v>1369</v>
      </c>
      <c r="AM7" s="1077" t="s">
        <v>1370</v>
      </c>
      <c r="AP7" s="1088" t="s">
        <v>189</v>
      </c>
      <c r="AQ7" s="1089" t="s">
        <v>189</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248</v>
      </c>
      <c r="BV7" s="1071"/>
      <c r="BW7" s="1696">
        <v>4213769</v>
      </c>
      <c r="BX7" s="1694" t="s">
        <v>1378</v>
      </c>
      <c r="BZ7" s="1282">
        <v>64237511</v>
      </c>
      <c r="CA7" s="1069" t="s">
        <v>278</v>
      </c>
    </row>
    <row customHeight="1" ht="11.25">
      <c r="A8" s="1075" t="s">
        <v>1379</v>
      </c>
      <c r="B8" s="1076">
        <v>2006</v>
      </c>
      <c r="E8" s="1077" t="s">
        <v>1380</v>
      </c>
      <c r="F8" s="1094"/>
      <c r="H8" s="1078" t="s">
        <v>1381</v>
      </c>
      <c r="I8" s="1077" t="s">
        <v>92</v>
      </c>
      <c r="J8" s="1077" t="s">
        <v>1382</v>
      </c>
      <c r="N8" s="1164" t="s">
        <v>1383</v>
      </c>
      <c r="O8" s="1077" t="s">
        <v>1384</v>
      </c>
      <c r="V8" s="371" t="s">
        <v>92</v>
      </c>
      <c r="W8" s="1085"/>
      <c r="X8" s="1076" t="s">
        <v>195</v>
      </c>
      <c r="Y8" s="1076" t="s">
        <v>1328</v>
      </c>
      <c r="Z8" s="1092"/>
      <c r="AA8" s="1095"/>
      <c r="AK8" s="1077" t="s">
        <v>1385</v>
      </c>
      <c r="AP8" s="1088" t="s">
        <v>195</v>
      </c>
      <c r="AQ8" s="1089" t="s">
        <v>195</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177</v>
      </c>
      <c r="BS8" s="1430"/>
      <c r="BT8" s="1282">
        <v>64236874</v>
      </c>
      <c r="BU8" s="1296" t="s">
        <v>1394</v>
      </c>
      <c r="BV8" s="1071"/>
      <c r="BW8" s="1696">
        <v>4213770</v>
      </c>
      <c r="BX8" s="1697" t="s">
        <v>1395</v>
      </c>
      <c r="BZ8" s="1282">
        <v>64237512</v>
      </c>
      <c r="CA8" s="1069" t="s">
        <v>273</v>
      </c>
    </row>
    <row customHeight="1" ht="11.25">
      <c r="A9" s="1075" t="s">
        <v>1396</v>
      </c>
      <c r="B9" s="1076">
        <v>2007</v>
      </c>
      <c r="E9" s="1077" t="s">
        <v>1397</v>
      </c>
      <c r="F9" s="1094"/>
      <c r="G9" s="1068" t="s">
        <v>1398</v>
      </c>
      <c r="H9" s="1068" t="s">
        <v>1399</v>
      </c>
      <c r="I9" s="1077" t="s">
        <v>119</v>
      </c>
      <c r="O9" s="1077" t="s">
        <v>1400</v>
      </c>
      <c r="V9" s="371" t="s">
        <v>119</v>
      </c>
      <c r="W9" s="1085"/>
      <c r="X9" s="1076" t="s">
        <v>201</v>
      </c>
      <c r="Y9" s="1076" t="s">
        <v>1234</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183</v>
      </c>
      <c r="BS9" s="1430"/>
      <c r="BT9" s="1282">
        <v>64236875</v>
      </c>
      <c r="BU9" s="1069" t="s">
        <v>253</v>
      </c>
      <c r="BV9" s="1071"/>
      <c r="BW9" s="1691"/>
      <c r="BX9" s="1691"/>
    </row>
    <row customHeight="1" ht="11.25">
      <c r="A10" s="1075" t="s">
        <v>1410</v>
      </c>
      <c r="B10" s="1076">
        <v>2008</v>
      </c>
      <c r="E10" s="1077" t="s">
        <v>1411</v>
      </c>
      <c r="F10" s="1094"/>
      <c r="G10" s="1077" t="s">
        <v>1412</v>
      </c>
      <c r="H10" s="1077" t="s">
        <v>1413</v>
      </c>
      <c r="I10" s="1077" t="s">
        <v>159</v>
      </c>
      <c r="J10" s="1068" t="s">
        <v>1414</v>
      </c>
      <c r="K10" s="1068" t="s">
        <v>1415</v>
      </c>
      <c r="O10" s="1077" t="s">
        <v>1416</v>
      </c>
      <c r="V10" s="372" t="s">
        <v>159</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189</v>
      </c>
      <c r="BS10" s="1430"/>
      <c r="BT10" s="1282">
        <v>64236876</v>
      </c>
      <c r="BU10" s="1069" t="s">
        <v>233</v>
      </c>
      <c r="BV10" s="1071"/>
      <c r="BW10" s="1691"/>
      <c r="BX10" s="1691"/>
    </row>
    <row customHeight="1" ht="11.25">
      <c r="A11" s="1075" t="s">
        <v>1426</v>
      </c>
      <c r="B11" s="1076">
        <v>2009</v>
      </c>
      <c r="E11" s="1077" t="s">
        <v>1427</v>
      </c>
      <c r="F11" s="1094"/>
      <c r="G11" s="1077" t="s">
        <v>1428</v>
      </c>
      <c r="H11" s="1077" t="s">
        <v>1429</v>
      </c>
      <c r="I11" s="1077" t="s">
        <v>160</v>
      </c>
      <c r="J11" s="1078" t="s">
        <v>1430</v>
      </c>
      <c r="K11" s="1100" t="s">
        <v>1431</v>
      </c>
      <c r="O11" s="1078" t="s">
        <v>1432</v>
      </c>
      <c r="V11" s="371" t="s">
        <v>160</v>
      </c>
      <c r="W11" s="276"/>
      <c r="X11" s="1085" t="s">
        <v>1402</v>
      </c>
      <c r="Y11" s="1076" t="s">
        <v>1433</v>
      </c>
      <c r="Z11" s="1092"/>
      <c r="AP11" s="1088" t="s">
        <v>201</v>
      </c>
      <c r="AQ11" s="1090" t="s">
        <v>201</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195</v>
      </c>
      <c r="BS11" s="1430"/>
      <c r="BW11" s="1691"/>
      <c r="BX11" s="1691"/>
    </row>
    <row customHeight="1" ht="11.25">
      <c r="A12" s="1075" t="s">
        <v>1440</v>
      </c>
      <c r="B12" s="1076">
        <v>2010</v>
      </c>
      <c r="E12" s="1077" t="s">
        <v>1441</v>
      </c>
      <c r="F12" s="1094"/>
      <c r="G12" s="1077" t="s">
        <v>1429</v>
      </c>
      <c r="I12" s="1077" t="s">
        <v>161</v>
      </c>
      <c r="J12" s="1078" t="s">
        <v>1442</v>
      </c>
      <c r="K12" s="1100" t="s">
        <v>1443</v>
      </c>
      <c r="O12" s="1078" t="s">
        <v>1228</v>
      </c>
      <c r="V12" s="371" t="s">
        <v>161</v>
      </c>
      <c r="W12" s="1090"/>
      <c r="X12" s="1085" t="s">
        <v>1444</v>
      </c>
      <c r="Y12" s="1076" t="s">
        <v>1234</v>
      </c>
      <c r="AP12" s="1088"/>
      <c r="AW12" s="1121" t="s">
        <v>160</v>
      </c>
      <c r="AX12" s="1121" t="s">
        <v>160</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162</v>
      </c>
      <c r="K13" s="1100" t="s">
        <v>1401</v>
      </c>
      <c r="V13" s="371" t="s">
        <v>162</v>
      </c>
      <c r="W13" s="1090"/>
      <c r="X13" s="1090"/>
      <c r="Y13" s="1090"/>
      <c r="AW13" s="1121" t="s">
        <v>161</v>
      </c>
      <c r="AX13" s="1121" t="s">
        <v>161</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163</v>
      </c>
      <c r="J14" s="1068" t="s">
        <v>1459</v>
      </c>
      <c r="N14" s="1068" t="s">
        <v>1460</v>
      </c>
      <c r="V14" s="1084">
        <v>13</v>
      </c>
      <c r="W14" s="1085"/>
      <c r="X14" s="1085" t="s">
        <v>1268</v>
      </c>
      <c r="Y14" s="1076" t="s">
        <v>1234</v>
      </c>
      <c r="AW14" s="1121" t="s">
        <v>162</v>
      </c>
      <c r="AX14" s="1121" t="s">
        <v>162</v>
      </c>
      <c r="AZ14" s="1068" t="s">
        <v>1461</v>
      </c>
      <c r="BB14" s="1121" t="s">
        <v>1462</v>
      </c>
      <c r="BC14" s="1121" t="s">
        <v>1454</v>
      </c>
      <c r="BE14" s="1121">
        <v>2012</v>
      </c>
      <c r="BH14" s="1069" t="s">
        <v>1377</v>
      </c>
      <c r="BJ14" s="1218" t="s">
        <v>1463</v>
      </c>
      <c r="BL14" s="1218" t="s">
        <v>1463</v>
      </c>
      <c r="BN14" s="1069" t="s">
        <v>1464</v>
      </c>
      <c r="BQ14" s="1282">
        <v>4213782</v>
      </c>
      <c r="BR14" s="1069" t="s">
        <v>201</v>
      </c>
      <c r="BS14" s="1430"/>
      <c r="BT14" s="1071"/>
      <c r="BU14" s="1071"/>
      <c r="BV14" s="1071"/>
      <c r="BW14" s="1695"/>
      <c r="BX14" s="1691"/>
    </row>
    <row customHeight="1" ht="19.5">
      <c r="A15" s="1075" t="s">
        <v>1465</v>
      </c>
      <c r="B15" s="1076">
        <v>2013</v>
      </c>
      <c r="E15" s="1699" t="s">
        <v>1466</v>
      </c>
      <c r="G15" s="1068" t="s">
        <v>1467</v>
      </c>
      <c r="H15" s="1068" t="s">
        <v>1468</v>
      </c>
      <c r="I15" s="1079" t="s">
        <v>164</v>
      </c>
      <c r="J15" s="1090" t="s">
        <v>592</v>
      </c>
      <c r="N15" s="1159" t="s">
        <v>1469</v>
      </c>
      <c r="X15" s="1088"/>
      <c r="AW15" s="1121" t="s">
        <v>163</v>
      </c>
      <c r="AX15" s="1121" t="s">
        <v>163</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565</v>
      </c>
      <c r="N16" s="1159" t="s">
        <v>1478</v>
      </c>
      <c r="AW16" s="1121" t="s">
        <v>164</v>
      </c>
      <c r="AX16" s="1121" t="s">
        <v>164</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176</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302</v>
      </c>
    </row>
    <row customHeight="1" ht="21">
      <c r="A23" s="1075" t="s">
        <v>1545</v>
      </c>
      <c r="B23" s="1076">
        <v>2021</v>
      </c>
      <c r="AW23" s="1121" t="s">
        <v>1546</v>
      </c>
      <c r="AX23" s="1121" t="s">
        <v>1546</v>
      </c>
      <c r="AZ23" s="1121" t="s">
        <v>1547</v>
      </c>
      <c r="BB23" s="1121" t="s">
        <v>1548</v>
      </c>
      <c r="BC23" s="1121" t="s">
        <v>1245</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103</v>
      </c>
      <c r="AX27" s="1121" t="s">
        <v>1572</v>
      </c>
      <c r="BB27" s="1121" t="s">
        <v>1573</v>
      </c>
      <c r="BC27" s="1121" t="s">
        <v>1556</v>
      </c>
      <c r="BE27" s="1121">
        <v>2025</v>
      </c>
      <c r="BH27" s="1071" t="s">
        <v>22</v>
      </c>
      <c r="BJ27" s="1069" t="s">
        <v>1457</v>
      </c>
      <c r="BL27" s="1069" t="s">
        <v>1457</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1464</v>
      </c>
      <c r="BL28" s="1069" t="s">
        <v>1464</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01.01.2024</v>
      </c>
      <c r="F29" s="1106" t="str">
        <f>IF(TEMPLATE_GROUP="","",INDEX(EndDateList,MATCH(TEMPLATE_GROUP,CodeTemplateList,0),1))</f>
        <v>31.03.2024</v>
      </c>
      <c r="H29" s="1107" t="s">
        <v>1584</v>
      </c>
      <c r="AX29" s="1121" t="s">
        <v>1585</v>
      </c>
      <c r="AZ29" s="1121" t="s">
        <v>1229</v>
      </c>
      <c r="BB29" s="1121" t="s">
        <v>1432</v>
      </c>
      <c r="BC29" s="1092"/>
      <c r="BE29" s="1121">
        <v>2027</v>
      </c>
      <c r="BJ29" s="1069" t="s">
        <v>1472</v>
      </c>
      <c r="BL29" s="1069" t="s">
        <v>1472</v>
      </c>
    </row>
    <row customHeight="1" ht="11.25">
      <c r="A30" s="1075" t="s">
        <v>1586</v>
      </c>
      <c r="D30" s="1108"/>
      <c r="E30" s="1109"/>
      <c r="F30" s="1109"/>
      <c r="AX30" s="1121" t="s">
        <v>1587</v>
      </c>
      <c r="AZ30" s="1121" t="s">
        <v>1257</v>
      </c>
      <c r="BE30" s="1121">
        <v>2028</v>
      </c>
      <c r="BJ30" s="1069" t="s">
        <v>1588</v>
      </c>
      <c r="BL30" s="1069" t="s">
        <v>1588</v>
      </c>
    </row>
    <row customHeight="1" ht="12.75">
      <c r="A31" s="1075" t="s">
        <v>1589</v>
      </c>
      <c r="D31" s="1102"/>
      <c r="E31" s="1103"/>
      <c r="F31" s="1103"/>
      <c r="H31" s="1110"/>
      <c r="AX31" s="1121" t="s">
        <v>1590</v>
      </c>
      <c r="AZ31" s="1121" t="s">
        <v>1591</v>
      </c>
      <c r="BE31" s="1121">
        <v>2029</v>
      </c>
      <c r="BJ31" s="1069" t="s">
        <v>1592</v>
      </c>
      <c r="BL31" s="1069" t="s">
        <v>1592</v>
      </c>
    </row>
    <row customHeight="1" ht="11.25">
      <c r="A32" s="1075" t="s">
        <v>1593</v>
      </c>
      <c r="D32" s="1105" t="s">
        <v>1594</v>
      </c>
      <c r="E32" s="1106" t="str">
        <f>IF(TEMPLATE_GROUP="","",INDEX(StartDateList,MATCH(TEMPLATE_GROUP,CodeTemplateList,0),1))</f>
        <v>01.01.2024</v>
      </c>
      <c r="F32" s="1106" t="str">
        <f>IF(TEMPLATE_GROUP="","",INDEX(EndDateList,MATCH(TEMPLATE_GROUP,CodeTemplateList,0),1))</f>
        <v>31.03.2024</v>
      </c>
      <c r="H32" s="1111" t="s">
        <v>1595</v>
      </c>
      <c r="O32" s="1075" t="s">
        <v>1227</v>
      </c>
      <c r="AX32" s="1121" t="s">
        <v>1596</v>
      </c>
      <c r="AZ32" s="1121" t="s">
        <v>1325</v>
      </c>
      <c r="BE32" s="1121">
        <v>2030</v>
      </c>
      <c r="BJ32" s="1069" t="s">
        <v>1481</v>
      </c>
      <c r="BL32" s="1069" t="s">
        <v>1481</v>
      </c>
    </row>
    <row customHeight="1" ht="11.25">
      <c r="A33" s="1075" t="s">
        <v>1597</v>
      </c>
      <c r="O33" s="1075" t="s">
        <v>1254</v>
      </c>
      <c r="AX33" s="1121" t="s">
        <v>1598</v>
      </c>
      <c r="AZ33" s="1121" t="s">
        <v>1228</v>
      </c>
      <c r="BE33" s="1121">
        <v>2031</v>
      </c>
      <c r="BJ33" s="1069" t="s">
        <v>1488</v>
      </c>
      <c r="BL33" s="1069" t="s">
        <v>1488</v>
      </c>
    </row>
    <row customHeight="1" ht="11.25">
      <c r="A34" s="1075" t="s">
        <v>1599</v>
      </c>
      <c r="O34" s="1075" t="s">
        <v>1290</v>
      </c>
      <c r="AX34" s="1121" t="s">
        <v>1600</v>
      </c>
      <c r="BE34" s="1121">
        <v>2032</v>
      </c>
      <c r="BJ34" s="1069" t="s">
        <v>1499</v>
      </c>
      <c r="BL34" s="1069" t="s">
        <v>1499</v>
      </c>
    </row>
    <row customHeight="1" ht="11.25">
      <c r="A35" s="1075" t="s">
        <v>1601</v>
      </c>
      <c r="O35" s="1075" t="s">
        <v>1323</v>
      </c>
      <c r="AX35" s="1121" t="s">
        <v>1602</v>
      </c>
      <c r="AZ35" s="1068" t="s">
        <v>1603</v>
      </c>
      <c r="BE35" s="1121">
        <v>2033</v>
      </c>
      <c r="BL35" s="1069" t="s">
        <v>1604</v>
      </c>
    </row>
    <row customHeight="1" ht="11.25">
      <c r="A36" s="1871" t="s">
        <v>1605</v>
      </c>
      <c r="D36" s="1112" t="s">
        <v>1606</v>
      </c>
      <c r="E36" s="1113" t="s">
        <v>864</v>
      </c>
      <c r="F36" s="1114" t="str">
        <f>INDEX(E37:E41,MATCH(TEMPLATE_SPHERE,F37:F41,0))</f>
        <v>холодного водоснабжения</v>
      </c>
      <c r="G36" s="1114" t="str">
        <f>INDEX(G37:G41,MATCH(TEMPLATE_SPHERE,F37:F41,0))</f>
        <v>холодное водоснабжение</v>
      </c>
      <c r="O36" s="1075" t="s">
        <v>1348</v>
      </c>
      <c r="AX36" s="1121" t="s">
        <v>1607</v>
      </c>
      <c r="AZ36" s="1121" t="s">
        <v>1228</v>
      </c>
      <c r="BE36" s="1121">
        <v>2034</v>
      </c>
      <c r="BL36" s="1069" t="s">
        <v>1608</v>
      </c>
    </row>
    <row customHeight="1" ht="11.25">
      <c r="A37" s="1075" t="s">
        <v>1609</v>
      </c>
      <c r="E37" s="408" t="s">
        <v>1610</v>
      </c>
      <c r="F37" s="1115" t="s">
        <v>818</v>
      </c>
      <c r="G37" s="408" t="s">
        <v>1611</v>
      </c>
      <c r="O37" s="1075" t="s">
        <v>1367</v>
      </c>
      <c r="AX37" s="1121" t="s">
        <v>1612</v>
      </c>
      <c r="AZ37" s="1121" t="s">
        <v>1256</v>
      </c>
      <c r="BE37" s="1121">
        <v>2035</v>
      </c>
    </row>
    <row customHeight="1" ht="11.25">
      <c r="A38" s="1075" t="s">
        <v>1613</v>
      </c>
      <c r="E38" s="408" t="s">
        <v>1614</v>
      </c>
      <c r="F38" s="1116" t="s">
        <v>864</v>
      </c>
      <c r="G38" s="408" t="s">
        <v>1615</v>
      </c>
      <c r="O38" s="1075" t="s">
        <v>1384</v>
      </c>
      <c r="AX38" s="1121" t="s">
        <v>1616</v>
      </c>
      <c r="AZ38" s="1121" t="s">
        <v>1291</v>
      </c>
      <c r="BE38" s="1121">
        <v>2036</v>
      </c>
      <c r="BH38" s="1068" t="s">
        <v>1617</v>
      </c>
      <c r="BJ38" s="1068" t="s">
        <v>1618</v>
      </c>
      <c r="BL38" s="1068" t="s">
        <v>1619</v>
      </c>
      <c r="BN38" s="1068" t="s">
        <v>1620</v>
      </c>
    </row>
    <row customHeight="1" ht="11.25">
      <c r="A39" s="1075" t="s">
        <v>1621</v>
      </c>
      <c r="E39" s="408" t="s">
        <v>1622</v>
      </c>
      <c r="F39" s="1116" t="s">
        <v>917</v>
      </c>
      <c r="G39" s="408" t="s">
        <v>1623</v>
      </c>
      <c r="O39" s="1075" t="s">
        <v>1400</v>
      </c>
      <c r="AX39" s="1121" t="s">
        <v>1624</v>
      </c>
      <c r="AZ39" s="1121" t="s">
        <v>1324</v>
      </c>
      <c r="BE39" s="1121">
        <v>2037</v>
      </c>
      <c r="BH39" s="1069" t="s">
        <v>1625</v>
      </c>
      <c r="BJ39" s="1218" t="s">
        <v>1625</v>
      </c>
      <c r="BL39" s="1218" t="s">
        <v>1625</v>
      </c>
      <c r="BN39" s="1069" t="s">
        <v>1626</v>
      </c>
    </row>
    <row customHeight="1" ht="11.25">
      <c r="A40" s="1075" t="s">
        <v>1627</v>
      </c>
      <c r="E40" s="408" t="s">
        <v>1628</v>
      </c>
      <c r="F40" s="1116" t="s">
        <v>904</v>
      </c>
      <c r="G40" s="408" t="s">
        <v>1629</v>
      </c>
      <c r="O40" s="1075" t="s">
        <v>1416</v>
      </c>
      <c r="AX40" s="1121" t="s">
        <v>1630</v>
      </c>
      <c r="BE40" s="1121">
        <v>2038</v>
      </c>
      <c r="BH40" s="1069" t="s">
        <v>1631</v>
      </c>
      <c r="BJ40" s="1218" t="s">
        <v>1037</v>
      </c>
      <c r="BL40" s="1218" t="s">
        <v>1037</v>
      </c>
      <c r="BN40" s="1069" t="s">
        <v>1071</v>
      </c>
    </row>
    <row customHeight="1" ht="11.25">
      <c r="A41" s="1075" t="s">
        <v>1632</v>
      </c>
      <c r="E41" s="408" t="s">
        <v>1633</v>
      </c>
      <c r="F41" s="1116" t="s">
        <v>1634</v>
      </c>
      <c r="G41" s="408" t="s">
        <v>1633</v>
      </c>
      <c r="O41" s="1075" t="s">
        <v>1432</v>
      </c>
      <c r="AX41" s="1121" t="s">
        <v>1635</v>
      </c>
      <c r="AZ41" s="1068" t="s">
        <v>1636</v>
      </c>
      <c r="BE41" s="1121">
        <v>2039</v>
      </c>
      <c r="BH41" s="1069" t="s">
        <v>1637</v>
      </c>
      <c r="BJ41" s="1218" t="s">
        <v>1033</v>
      </c>
      <c r="BL41" s="1218" t="s">
        <v>1033</v>
      </c>
      <c r="BN41" s="1069" t="s">
        <v>1058</v>
      </c>
    </row>
    <row customHeight="1" ht="11.25">
      <c r="A42" s="1075" t="s">
        <v>1638</v>
      </c>
      <c r="AX42" s="1121" t="s">
        <v>1639</v>
      </c>
      <c r="AZ42" s="1121" t="s">
        <v>1227</v>
      </c>
      <c r="BE42" s="1121">
        <v>2040</v>
      </c>
      <c r="BH42" s="1069" t="s">
        <v>1055</v>
      </c>
      <c r="BJ42" s="1218" t="s">
        <v>1035</v>
      </c>
      <c r="BL42" s="1218" t="s">
        <v>1035</v>
      </c>
      <c r="BN42" s="1069" t="s">
        <v>1640</v>
      </c>
    </row>
    <row customHeight="1" ht="11.25">
      <c r="A43" s="1075" t="s">
        <v>1641</v>
      </c>
      <c r="AX43" s="1121" t="s">
        <v>1642</v>
      </c>
      <c r="AZ43" s="1121" t="s">
        <v>1254</v>
      </c>
      <c r="BE43" s="1121">
        <v>2041</v>
      </c>
      <c r="BH43" s="1069" t="s">
        <v>1643</v>
      </c>
      <c r="BJ43" s="1218" t="s">
        <v>1637</v>
      </c>
      <c r="BL43" s="1218" t="s">
        <v>1637</v>
      </c>
      <c r="BN43" s="1069" t="s">
        <v>1644</v>
      </c>
    </row>
    <row customHeight="1" ht="11.25">
      <c r="A44" s="1075" t="s">
        <v>1645</v>
      </c>
      <c r="G44" s="1095">
        <f>YEAR(TODAY())</f>
        <v>2024</v>
      </c>
      <c r="I44" s="800" t="s">
        <v>1646</v>
      </c>
      <c r="J44" s="1090" t="s">
        <v>1647</v>
      </c>
      <c r="K44" s="1090" t="s">
        <v>1648</v>
      </c>
      <c r="AX44" s="1121" t="s">
        <v>1649</v>
      </c>
      <c r="AZ44" s="1121" t="s">
        <v>1290</v>
      </c>
      <c r="BE44" s="1121">
        <v>2042</v>
      </c>
      <c r="BH44" s="1069" t="s">
        <v>1650</v>
      </c>
      <c r="BJ44" s="1218" t="s">
        <v>1055</v>
      </c>
      <c r="BL44" s="1218" t="s">
        <v>1055</v>
      </c>
      <c r="BN44" s="1069" t="s">
        <v>1651</v>
      </c>
    </row>
    <row customHeight="1" ht="11.25">
      <c r="A45" s="1075" t="s">
        <v>1652</v>
      </c>
      <c r="D45" s="1112" t="s">
        <v>1653</v>
      </c>
      <c r="E45" s="1113" t="s">
        <v>1654</v>
      </c>
      <c r="F45" s="798" t="s">
        <v>1655</v>
      </c>
      <c r="G45" s="797" t="s">
        <v>1656</v>
      </c>
      <c r="H45" s="800" t="s">
        <v>1657</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1658</v>
      </c>
      <c r="AZ45" s="1121" t="s">
        <v>1323</v>
      </c>
      <c r="BE45" s="1121">
        <v>2043</v>
      </c>
      <c r="BH45" s="1069" t="s">
        <v>1659</v>
      </c>
      <c r="BJ45" s="1218" t="s">
        <v>1049</v>
      </c>
      <c r="BL45" s="1218" t="s">
        <v>1049</v>
      </c>
      <c r="BN45" s="1069" t="s">
        <v>1660</v>
      </c>
    </row>
    <row customHeight="1" ht="11.25">
      <c r="A46" s="1075" t="s">
        <v>1661</v>
      </c>
      <c r="E46" s="408" t="s">
        <v>27</v>
      </c>
      <c r="F46" s="1115" t="s">
        <v>1662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1663</v>
      </c>
      <c r="AZ46" s="1121" t="s">
        <v>1348</v>
      </c>
      <c r="BE46" s="1121">
        <v>2044</v>
      </c>
      <c r="BH46" s="1069" t="s">
        <v>1058</v>
      </c>
      <c r="BJ46" s="1218" t="s">
        <v>1039</v>
      </c>
      <c r="BL46" s="1218" t="s">
        <v>1039</v>
      </c>
      <c r="BN46" s="1069" t="s">
        <v>1664</v>
      </c>
    </row>
    <row customHeight="1" ht="11.25">
      <c r="A47" s="1075" t="s">
        <v>1665</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1666</v>
      </c>
      <c r="AZ47" s="1121" t="s">
        <v>1367</v>
      </c>
      <c r="BE47" s="1121">
        <v>2045</v>
      </c>
      <c r="BH47" s="1069" t="s">
        <v>1640</v>
      </c>
      <c r="BJ47" s="1218" t="s">
        <v>1041</v>
      </c>
      <c r="BL47" s="1218" t="s">
        <v>1041</v>
      </c>
      <c r="BN47" s="1069" t="s">
        <v>1667</v>
      </c>
    </row>
    <row customHeight="1" ht="11.25">
      <c r="A48" s="1075" t="s">
        <v>1668</v>
      </c>
      <c r="E48" s="408" t="s">
        <v>1669</v>
      </c>
      <c r="F48" s="1116" t="s">
        <v>1670</v>
      </c>
      <c r="G48" s="1117" t="str">
        <f>_xlfn.IFERROR(IF(f_year="","01.01."&amp;CURRENT_YEAR,"01.01."&amp;f_year),"01.01."&amp;CURRENT_YEAR)</f>
        <v>01.01.2024</v>
      </c>
      <c r="H48" s="1117" t="str">
        <f>_xlfn.IFERROR(IF(f_year="","31.12."&amp;CURRENT_YEAR,"31.12."&amp;f_year),"31.12."&amp;CURRENT_YEAR)</f>
        <v>31.12.2024</v>
      </c>
      <c r="I48" s="1743">
        <f>IF(f_year="",TRUE,FALSE)</f>
        <v>0</v>
      </c>
      <c r="J48" s="1746" t="s">
        <v>1671</v>
      </c>
      <c r="K48" s="1747"/>
      <c r="AX48" s="1121" t="s">
        <v>1672</v>
      </c>
      <c r="AZ48" s="1121" t="s">
        <v>1384</v>
      </c>
      <c r="BE48" s="1121">
        <v>2046</v>
      </c>
      <c r="BH48" s="1069" t="s">
        <v>1644</v>
      </c>
      <c r="BJ48" s="1218" t="s">
        <v>1043</v>
      </c>
      <c r="BL48" s="1218" t="s">
        <v>1043</v>
      </c>
      <c r="BN48" s="1069" t="s">
        <v>1673</v>
      </c>
    </row>
    <row customHeight="1" ht="11.25">
      <c r="A49" s="1075" t="s">
        <v>1674</v>
      </c>
      <c r="E49" s="408" t="s">
        <v>1675</v>
      </c>
      <c r="F49" s="1116" t="s">
        <v>1676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1677</v>
      </c>
      <c r="AZ49" s="1121" t="s">
        <v>1400</v>
      </c>
      <c r="BE49" s="1121">
        <v>2047</v>
      </c>
      <c r="BH49" s="1069" t="s">
        <v>1059</v>
      </c>
      <c r="BJ49" s="1218" t="s">
        <v>1045</v>
      </c>
      <c r="BL49" s="1218" t="s">
        <v>1045</v>
      </c>
    </row>
    <row customHeight="1" ht="11.25">
      <c r="A50" s="1075" t="s">
        <v>1678</v>
      </c>
      <c r="E50" s="408" t="s">
        <v>1679</v>
      </c>
      <c r="F50" s="1116" t="s">
        <v>1029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1680</v>
      </c>
      <c r="AZ50" s="1121" t="s">
        <v>1416</v>
      </c>
      <c r="BE50" s="1121">
        <v>2048</v>
      </c>
      <c r="BH50" s="1069" t="s">
        <v>1651</v>
      </c>
      <c r="BJ50" s="1218" t="s">
        <v>1047</v>
      </c>
      <c r="BL50" s="1218" t="s">
        <v>1047</v>
      </c>
    </row>
    <row customHeight="1" ht="11.25">
      <c r="A51" s="1075" t="s">
        <v>1681</v>
      </c>
      <c r="E51" s="408" t="s">
        <v>1682</v>
      </c>
      <c r="F51" s="1116" t="s">
        <v>1683</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1684</v>
      </c>
      <c r="AZ51" s="1121" t="s">
        <v>1432</v>
      </c>
      <c r="BE51" s="1121">
        <v>2049</v>
      </c>
      <c r="BH51" s="1069" t="s">
        <v>1660</v>
      </c>
      <c r="BJ51" s="1218" t="s">
        <v>1685</v>
      </c>
      <c r="BL51" s="1218" t="s">
        <v>1685</v>
      </c>
    </row>
    <row customHeight="1" ht="11.25">
      <c r="A52" s="1075" t="s">
        <v>1686</v>
      </c>
      <c r="E52" s="408" t="s">
        <v>1687</v>
      </c>
      <c r="F52" s="1116" t="s">
        <v>1688</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1689</v>
      </c>
      <c r="AZ52" s="1121" t="s">
        <v>1228</v>
      </c>
      <c r="BE52" s="1121">
        <v>2050</v>
      </c>
      <c r="BH52" s="1069" t="s">
        <v>1664</v>
      </c>
      <c r="BJ52" s="1218" t="s">
        <v>1058</v>
      </c>
      <c r="BL52" s="1218" t="s">
        <v>1058</v>
      </c>
    </row>
    <row customHeight="1" ht="11.25">
      <c r="A53" s="1075" t="s">
        <v>1690</v>
      </c>
      <c r="E53" s="408" t="s">
        <v>1691</v>
      </c>
      <c r="F53" s="1116" t="s">
        <v>1691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1692</v>
      </c>
      <c r="K53" s="1747"/>
      <c r="AX53" s="1121" t="s">
        <v>1693</v>
      </c>
      <c r="BE53" s="1121">
        <v>2051</v>
      </c>
      <c r="BH53" s="1069" t="s">
        <v>1667</v>
      </c>
      <c r="BJ53" s="1218" t="s">
        <v>1640</v>
      </c>
      <c r="BL53" s="1218" t="s">
        <v>1640</v>
      </c>
    </row>
    <row customHeight="1" ht="11.25">
      <c r="A54" s="1075" t="s">
        <v>1694</v>
      </c>
      <c r="AX54" s="1121" t="s">
        <v>1695</v>
      </c>
      <c r="AZ54" s="1068" t="s">
        <v>1696</v>
      </c>
      <c r="BE54" s="1121">
        <v>2052</v>
      </c>
      <c r="BH54" s="1069" t="s">
        <v>1673</v>
      </c>
      <c r="BJ54" s="1218" t="s">
        <v>1644</v>
      </c>
      <c r="BL54" s="1218" t="s">
        <v>1644</v>
      </c>
    </row>
    <row customHeight="1" ht="11.25">
      <c r="A55" s="1075" t="s">
        <v>1697</v>
      </c>
      <c r="AX55" s="1121" t="s">
        <v>1698</v>
      </c>
      <c r="AZ55" s="1121" t="s">
        <v>1230</v>
      </c>
      <c r="BE55" s="1121">
        <v>2053</v>
      </c>
      <c r="BH55" s="1071" t="s">
        <v>22</v>
      </c>
      <c r="BJ55" s="1218" t="s">
        <v>1059</v>
      </c>
      <c r="BL55" s="1218" t="s">
        <v>1059</v>
      </c>
    </row>
    <row customHeight="1" ht="11.25">
      <c r="A56" s="1075" t="s">
        <v>1699</v>
      </c>
      <c r="D56" s="1119" t="s">
        <v>1700</v>
      </c>
      <c r="E56" s="1096" t="s">
        <v>1693</v>
      </c>
      <c r="F56" s="1075" t="s">
        <v>1701</v>
      </c>
      <c r="AX56" s="1121" t="s">
        <v>1702</v>
      </c>
      <c r="AZ56" s="1121" t="s">
        <v>1258</v>
      </c>
      <c r="BE56" s="1121">
        <v>2054</v>
      </c>
      <c r="BH56" s="1071" t="s">
        <v>22</v>
      </c>
      <c r="BJ56" s="1218" t="s">
        <v>1651</v>
      </c>
      <c r="BL56" s="1218" t="s">
        <v>1651</v>
      </c>
    </row>
    <row customHeight="1" ht="11.25">
      <c r="A57" s="1075" t="s">
        <v>1703</v>
      </c>
      <c r="D57" s="1119" t="s">
        <v>1704</v>
      </c>
      <c r="E57" s="1096" t="s">
        <v>1705</v>
      </c>
      <c r="F57" s="1075" t="s">
        <v>1701</v>
      </c>
      <c r="AX57" s="1121" t="s">
        <v>1706</v>
      </c>
      <c r="AZ57" s="1121" t="s">
        <v>1293</v>
      </c>
      <c r="BE57" s="1121">
        <v>2055</v>
      </c>
      <c r="BJ57" s="1218" t="s">
        <v>1660</v>
      </c>
      <c r="BL57" s="1218" t="s">
        <v>1660</v>
      </c>
    </row>
    <row customHeight="1" ht="11.25">
      <c r="A58" s="1075" t="s">
        <v>1707</v>
      </c>
      <c r="D58" s="1119" t="s">
        <v>1708</v>
      </c>
      <c r="E58" s="1096" t="s">
        <v>118</v>
      </c>
      <c r="F58" s="1075" t="s">
        <v>1701</v>
      </c>
      <c r="AX58" s="1121" t="s">
        <v>1709</v>
      </c>
      <c r="BE58" s="1121">
        <v>2056</v>
      </c>
      <c r="BJ58" s="1218" t="s">
        <v>1664</v>
      </c>
      <c r="BL58" s="1218" t="s">
        <v>1664</v>
      </c>
    </row>
    <row customHeight="1" ht="11.25">
      <c r="A59" s="1075" t="s">
        <v>1710</v>
      </c>
      <c r="D59" s="1119" t="s">
        <v>142</v>
      </c>
      <c r="E59" s="1096" t="s">
        <v>1596</v>
      </c>
      <c r="F59" s="1075" t="s">
        <v>1711</v>
      </c>
      <c r="AX59" s="1121" t="s">
        <v>1712</v>
      </c>
      <c r="AZ59" s="1068" t="s">
        <v>1713</v>
      </c>
      <c r="BE59" s="1121">
        <v>2057</v>
      </c>
      <c r="BJ59" s="1218" t="s">
        <v>1667</v>
      </c>
      <c r="BL59" s="1218" t="s">
        <v>1667</v>
      </c>
    </row>
    <row customHeight="1" ht="11.25">
      <c r="A60" s="1075" t="s">
        <v>1714</v>
      </c>
      <c r="D60" s="1119" t="s">
        <v>1715</v>
      </c>
      <c r="E60" s="1096" t="s">
        <v>1596</v>
      </c>
      <c r="F60" s="1075" t="s">
        <v>1711</v>
      </c>
      <c r="AX60" s="1121" t="s">
        <v>1716</v>
      </c>
      <c r="AZ60" s="1121" t="s">
        <v>1231</v>
      </c>
      <c r="BE60" s="1121">
        <v>2058</v>
      </c>
      <c r="BJ60" s="1218" t="s">
        <v>1673</v>
      </c>
      <c r="BL60" s="1218" t="s">
        <v>1673</v>
      </c>
    </row>
    <row customHeight="1" ht="11.25">
      <c r="A61" s="1075" t="s">
        <v>1717</v>
      </c>
      <c r="D61" s="1119" t="s">
        <v>1718</v>
      </c>
      <c r="E61" s="1096" t="s">
        <v>1596</v>
      </c>
      <c r="F61" s="1075" t="s">
        <v>1711</v>
      </c>
      <c r="AX61" s="1121" t="s">
        <v>1719</v>
      </c>
      <c r="AZ61" s="1121" t="s">
        <v>1259</v>
      </c>
      <c r="BE61" s="1121">
        <v>2059</v>
      </c>
      <c r="BL61" s="1218" t="s">
        <v>1051</v>
      </c>
    </row>
    <row customHeight="1" ht="11.25">
      <c r="A62" s="1075" t="s">
        <v>1720</v>
      </c>
      <c r="D62" s="1119" t="s">
        <v>141</v>
      </c>
      <c r="E62" s="1096">
        <v>30</v>
      </c>
      <c r="F62" s="1075" t="s">
        <v>1711</v>
      </c>
      <c r="AZ62" s="1121" t="s">
        <v>1294</v>
      </c>
      <c r="BE62" s="1121">
        <v>2060</v>
      </c>
      <c r="BL62" s="1218" t="s">
        <v>1053</v>
      </c>
    </row>
    <row customHeight="1" ht="11.25">
      <c r="A63" s="1075" t="s">
        <v>1721</v>
      </c>
      <c r="D63" s="1119" t="s">
        <v>1722</v>
      </c>
      <c r="E63" s="1096">
        <v>30</v>
      </c>
      <c r="F63" s="1075" t="s">
        <v>1711</v>
      </c>
      <c r="AZ63" s="1121" t="s">
        <v>1326</v>
      </c>
      <c r="BE63" s="1121">
        <v>2061</v>
      </c>
    </row>
    <row customHeight="1" ht="11.25">
      <c r="A64" s="1075" t="s">
        <v>1723</v>
      </c>
      <c r="D64" s="1119" t="s">
        <v>1724</v>
      </c>
      <c r="E64" s="1096">
        <v>30</v>
      </c>
      <c r="F64" s="1075" t="s">
        <v>1711</v>
      </c>
      <c r="AZ64" s="1121" t="s">
        <v>1349</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1232</v>
      </c>
      <c r="BE67" s="1121">
        <v>2065</v>
      </c>
    </row>
    <row customHeight="1" ht="11.25">
      <c r="A68" s="1075" t="s">
        <v>1729</v>
      </c>
      <c r="AZ68" s="1121" t="s">
        <v>1260</v>
      </c>
      <c r="BE68" s="1121">
        <v>2066</v>
      </c>
      <c r="BH68" s="1068" t="s">
        <v>1730</v>
      </c>
      <c r="BJ68" s="1068" t="s">
        <v>1731</v>
      </c>
      <c r="BL68" s="1068" t="s">
        <v>1732</v>
      </c>
      <c r="BN68" s="1068" t="s">
        <v>1733</v>
      </c>
    </row>
    <row customHeight="1" ht="11.25">
      <c r="A69" s="1075" t="s">
        <v>1734</v>
      </c>
      <c r="AZ69" s="1121" t="s">
        <v>1295</v>
      </c>
      <c r="BE69" s="1121">
        <v>2067</v>
      </c>
      <c r="BH69" s="1069" t="s">
        <v>1735</v>
      </c>
      <c r="BI69" s="1118" t="s">
        <v>98</v>
      </c>
      <c r="BJ69" s="1069" t="s">
        <v>1736</v>
      </c>
      <c r="BK69" s="1118" t="s">
        <v>98</v>
      </c>
      <c r="BL69" s="1069" t="s">
        <v>1737</v>
      </c>
      <c r="BM69" s="1071" t="s">
        <v>98</v>
      </c>
      <c r="BN69" s="1069" t="s">
        <v>1738</v>
      </c>
    </row>
    <row customHeight="1" ht="11.25">
      <c r="A70" s="1075" t="s">
        <v>1739</v>
      </c>
      <c r="AZ70" s="1121" t="s">
        <v>1327</v>
      </c>
      <c r="BE70" s="1121">
        <v>2068</v>
      </c>
      <c r="BH70" s="1069" t="s">
        <v>1740</v>
      </c>
      <c r="BJ70" s="1069" t="s">
        <v>1741</v>
      </c>
      <c r="BL70" s="1069" t="s">
        <v>1742</v>
      </c>
      <c r="BN70" s="1069" t="s">
        <v>1743</v>
      </c>
    </row>
    <row customHeight="1" ht="11.25">
      <c r="A71" s="1075" t="s">
        <v>1744</v>
      </c>
      <c r="AZ71" s="1121" t="s">
        <v>1329</v>
      </c>
      <c r="BE71" s="1121">
        <v>2069</v>
      </c>
      <c r="BH71" s="1069" t="s">
        <v>1745</v>
      </c>
      <c r="BI71" s="1118" t="s">
        <v>89</v>
      </c>
      <c r="BJ71" s="1069" t="s">
        <v>1746</v>
      </c>
      <c r="BK71" s="1118" t="s">
        <v>89</v>
      </c>
      <c r="BL71" s="1069" t="s">
        <v>1747</v>
      </c>
      <c r="BM71" s="1071" t="s">
        <v>89</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118</v>
      </c>
      <c r="BJ73" s="1069" t="s">
        <v>1754</v>
      </c>
      <c r="BK73" s="1118" t="s">
        <v>118</v>
      </c>
      <c r="BL73" s="1069" t="s">
        <v>1755</v>
      </c>
      <c r="BM73" s="1071" t="s">
        <v>118</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1241</v>
      </c>
      <c r="BH76" s="1069" t="s">
        <v>1766</v>
      </c>
      <c r="BJ76" s="1069" t="s">
        <v>1767</v>
      </c>
      <c r="BL76" s="1069" t="s">
        <v>1768</v>
      </c>
    </row>
    <row customHeight="1" ht="11.25">
      <c r="A77" s="1075" t="s">
        <v>1769</v>
      </c>
      <c r="AZ77" s="1121" t="s">
        <v>1270</v>
      </c>
    </row>
    <row customHeight="1" ht="11.25">
      <c r="A78" s="1075" t="s">
        <v>1770</v>
      </c>
      <c r="AZ78" s="1121" t="s">
        <v>1302</v>
      </c>
    </row>
    <row customHeight="1" ht="11.25">
      <c r="A79" s="1075" t="s">
        <v>1771</v>
      </c>
      <c r="AZ79" s="1121" t="s">
        <v>1333</v>
      </c>
      <c r="BH79" s="1068" t="s">
        <v>1772</v>
      </c>
      <c r="BJ79" s="1068" t="s">
        <v>1773</v>
      </c>
      <c r="BL79" s="1068" t="s">
        <v>1774</v>
      </c>
    </row>
    <row customHeight="1" ht="11.25">
      <c r="A80" s="1075" t="s">
        <v>1775</v>
      </c>
      <c r="AZ80" s="1121" t="s">
        <v>1354</v>
      </c>
      <c r="BH80" s="1069" t="s">
        <v>1776</v>
      </c>
      <c r="BJ80" s="1069" t="s">
        <v>1777</v>
      </c>
      <c r="BL80" s="1069" t="s">
        <v>1778</v>
      </c>
    </row>
    <row customHeight="1" ht="11.25">
      <c r="A81" s="1075" t="s">
        <v>1779</v>
      </c>
      <c r="AZ81" s="1121" t="s">
        <v>1371</v>
      </c>
      <c r="BH81" s="1069" t="s">
        <v>1780</v>
      </c>
      <c r="BJ81" s="1069" t="s">
        <v>1781</v>
      </c>
      <c r="BL81" s="1069" t="s">
        <v>1782</v>
      </c>
    </row>
    <row customHeight="1" ht="11.25">
      <c r="A82" s="1075" t="s">
        <v>1783</v>
      </c>
      <c r="AZ82" s="1121" t="s">
        <v>1386</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1029</v>
      </c>
    </row>
    <row customHeight="1" ht="11.25">
      <c r="A91" s="1075" t="s">
        <v>1811</v>
      </c>
      <c r="AZ91" s="1121" t="s">
        <v>1065</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580</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1228</v>
      </c>
    </row>
    <row customHeight="1" ht="11.25">
      <c r="AZ116" s="1902" t="s">
        <v>1853</v>
      </c>
      <c r="BA116" s="1903" t="s">
        <v>1854</v>
      </c>
      <c r="BH116" s="1069" t="s">
        <v>1256</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39F16-9049-4A93-439D-839458F96FB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87</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315</v>
      </c>
      <c r="G13" s="475"/>
      <c r="H13" s="1534"/>
      <c r="J13" s="456">
        <v>19</v>
      </c>
    </row>
    <row customHeight="1" ht="19.95">
      <c r="A14" s="503"/>
      <c r="B14" s="503"/>
      <c r="C14" s="458"/>
      <c r="D14" s="1524" t="s">
        <v>719</v>
      </c>
      <c r="E14" s="1525" t="s">
        <v>1871</v>
      </c>
      <c r="F14" s="1527"/>
      <c r="G14" s="1526" t="s">
        <v>1872</v>
      </c>
      <c r="H14" s="1534"/>
      <c r="J14" s="456">
        <v>19</v>
      </c>
    </row>
    <row customHeight="1" ht="19.95">
      <c r="A15" s="503"/>
      <c r="B15" s="503"/>
      <c r="C15" s="458"/>
      <c r="D15" s="1524" t="s">
        <v>316</v>
      </c>
      <c r="E15" s="1525" t="s">
        <v>1873</v>
      </c>
      <c r="F15" s="1527"/>
      <c r="G15" s="1526" t="s">
        <v>1874</v>
      </c>
      <c r="H15" s="1534"/>
      <c r="J15" s="456">
        <v>19</v>
      </c>
    </row>
    <row customHeight="1" ht="24">
      <c r="A16" s="503"/>
      <c r="B16" s="503"/>
      <c r="C16" s="458"/>
      <c r="D16" s="1524" t="s">
        <v>319</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118</v>
      </c>
      <c r="E19" s="1528" t="s">
        <v>1880</v>
      </c>
      <c r="F19" s="1522" t="s">
        <v>315</v>
      </c>
      <c r="G19" s="2472" t="s">
        <v>1881</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119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9A22-1032-5B1E-7967-ACEF2210C0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ABEBF-9348-8674-733F-AD68F9BC10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Муниципальное унитарное предприятие Белоярского района «Белоярские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90B1-B695-228F-4697-AF0122FB61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Муниципальное унитарное предприятие Белоярского района «Белоярские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FCFA9-3EA5-A64A-DA6D-972786AC4B7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87</v>
      </c>
      <c r="F11" s="2493" t="s">
        <v>313</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3892-B801-38A8-B7F9-5393D3D485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399</v>
      </c>
      <c r="I10" s="2210"/>
      <c r="M10" s="122">
        <v>23</v>
      </c>
    </row>
    <row customHeight="1" ht="12" hidden="1">
      <c r="D11" s="88" t="s">
        <v>98</v>
      </c>
      <c r="E11" s="88" t="s">
        <v>90</v>
      </c>
      <c r="F11" s="88" t="s">
        <v>118</v>
      </c>
      <c r="G11" s="88" t="s">
        <v>91</v>
      </c>
      <c r="H11" s="88" t="s">
        <v>92</v>
      </c>
      <c r="I11" s="88" t="s">
        <v>119</v>
      </c>
      <c r="M11" s="122">
        <v>0</v>
      </c>
    </row>
    <row s="1824" customFormat="1" customHeight="1" ht="26.25">
      <c r="A12" s="146" t="s">
        <v>89</v>
      </c>
      <c r="B12" s="126" t="s">
        <v>22</v>
      </c>
      <c r="C12" s="127"/>
      <c r="D12" s="129" t="s">
        <v>98</v>
      </c>
      <c r="E12" s="382"/>
      <c r="F12" s="382"/>
      <c r="G12" s="1735" t="s">
        <v>22</v>
      </c>
      <c r="H12" s="383"/>
      <c r="I12" s="2170" t="s">
        <v>1908</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900F3-5FE1-B55B-32AD-E8596B7DBA8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C6E9-A26B-7FC9-7B74-4E2E2C41197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296</v>
      </c>
      <c r="M9" s="70">
        <v>16</v>
      </c>
    </row>
    <row customHeight="1" ht="12.75">
      <c r="C10" s="93"/>
      <c r="D10" s="88" t="s">
        <v>98</v>
      </c>
      <c r="E10" s="88" t="s">
        <v>102</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E3FFE-9E02-CCA6-2D1B-95FF72DE3E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04324-7631-20BA-ECF9-E9F0E10B1C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98</v>
      </c>
      <c r="E23" s="2110"/>
      <c r="F23" s="2108" t="s">
        <v>19</v>
      </c>
      <c r="G23" s="2558"/>
      <c r="H23" s="2128">
        <v>1</v>
      </c>
      <c r="I23" s="2560" t="str">
        <f>IF(U23="","",INDEX(TERRITORY_MR_LIST,MATCH(U23,TERRITORY_LIST_ID,0)))</f>
        <v/>
      </c>
      <c r="J23" s="2108" t="s">
        <v>19</v>
      </c>
      <c r="K23" s="833"/>
      <c r="L23" s="1783" t="s">
        <v>98</v>
      </c>
      <c r="M23" s="604"/>
      <c r="N23" s="605"/>
      <c r="O23" s="605"/>
      <c r="P23" s="605"/>
      <c r="Q23" s="605"/>
      <c r="R23" s="605"/>
      <c r="S23" s="605"/>
      <c r="T23" s="605"/>
      <c r="U23" s="606"/>
      <c r="V23" s="605"/>
      <c r="W23" s="605"/>
      <c r="X23" s="596"/>
      <c r="Y23" s="596" t="s">
        <v>126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98</v>
      </c>
      <c r="M29" s="604"/>
      <c r="N29" s="605"/>
      <c r="O29" s="605"/>
      <c r="P29" s="605"/>
      <c r="Q29" s="605"/>
      <c r="R29" s="605"/>
      <c r="S29" s="605"/>
      <c r="T29" s="605"/>
      <c r="U29" s="606"/>
      <c r="V29" s="605"/>
      <c r="W29" s="605"/>
      <c r="X29" s="596"/>
      <c r="Y29" s="596" t="s">
        <v>126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98</v>
      </c>
      <c r="M34" s="812"/>
      <c r="N34" s="813"/>
      <c r="O34" s="605"/>
      <c r="P34" s="605"/>
      <c r="Q34" s="605"/>
      <c r="R34" s="605"/>
      <c r="S34" s="605"/>
      <c r="T34" s="605"/>
      <c r="U34" s="606"/>
      <c r="V34" s="605"/>
      <c r="W34" s="605"/>
      <c r="X34" s="596"/>
      <c r="Y34" s="596" t="s">
        <v>126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22</v>
      </c>
      <c r="G48" s="475"/>
      <c r="H48" s="476"/>
      <c r="I48" s="853"/>
    </row>
    <row s="456" customFormat="1" customHeight="1" ht="22.5">
      <c r="A49" s="2203"/>
      <c r="B49" s="503"/>
      <c r="C49" s="2214"/>
      <c r="D49" s="441" t="str">
        <f>D47&amp;".2"</f>
        <v>5.1.2</v>
      </c>
      <c r="E49" s="440" t="s">
        <v>326</v>
      </c>
      <c r="F49" s="1733" t="s">
        <v>22</v>
      </c>
      <c r="G49" s="445" t="s">
        <v>327</v>
      </c>
      <c r="H49" s="476"/>
      <c r="I49" s="853"/>
    </row>
    <row s="456" customFormat="1" customHeight="1" ht="22.5">
      <c r="A50" s="2203"/>
      <c r="B50" s="503"/>
      <c r="C50" s="2214"/>
      <c r="D50" s="441" t="str">
        <f>D47&amp;".3"</f>
        <v>5.1.3</v>
      </c>
      <c r="E50" s="440" t="s">
        <v>328</v>
      </c>
      <c r="F50" s="1978" t="s">
        <v>22</v>
      </c>
      <c r="G50" s="475"/>
      <c r="H50" s="476"/>
      <c r="I50" s="853"/>
    </row>
    <row s="456" customFormat="1" customHeight="1" ht="22.5">
      <c r="A51" s="2203"/>
      <c r="B51" s="503"/>
      <c r="C51" s="2214"/>
      <c r="D51" s="441" t="str">
        <f>D47&amp;".4"</f>
        <v>5.1.4</v>
      </c>
      <c r="E51" s="440" t="s">
        <v>329</v>
      </c>
      <c r="F51" s="1978" t="s">
        <v>22</v>
      </c>
      <c r="G51" s="445" t="s">
        <v>330</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98</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98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98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98</v>
      </c>
      <c r="G139" s="2576" t="s">
        <v>22</v>
      </c>
      <c r="H139" s="290"/>
      <c r="I139" s="638" t="s">
        <v>98</v>
      </c>
      <c r="J139" s="1808" t="s">
        <v>1949</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98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98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98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98</v>
      </c>
      <c r="N154" s="2505" t="str">
        <f>IF(Z154="","",INDEX(TERRITORY_MR_LIST,MATCH(Z154,TERRITORY_LIST_ID,0)))</f>
        <v/>
      </c>
      <c r="O154" s="2186" t="s">
        <v>65</v>
      </c>
      <c r="P154" s="2109"/>
      <c r="Q154" s="2109" t="s">
        <v>98</v>
      </c>
      <c r="R154" s="2503" t="s">
        <v>22</v>
      </c>
      <c r="S154" s="2108" t="s">
        <v>65</v>
      </c>
      <c r="T154" s="1812"/>
      <c r="U154" s="1812" t="s">
        <v>98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98</v>
      </c>
      <c r="N160" s="2505" t="str">
        <f>IF(Z160="","",INDEX(TERRITORY_MR_LIST,MATCH(Z160,TERRITORY_LIST_ID,0)))</f>
        <v/>
      </c>
      <c r="O160" s="2186" t="s">
        <v>65</v>
      </c>
      <c r="P160" s="2109"/>
      <c r="Q160" s="2109" t="s">
        <v>98</v>
      </c>
      <c r="R160" s="2503" t="s">
        <v>22</v>
      </c>
      <c r="S160" s="2108" t="s">
        <v>65</v>
      </c>
      <c r="T160" s="1812"/>
      <c r="U160" s="1812" t="s">
        <v>98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98</v>
      </c>
      <c r="N165" s="2505" t="str">
        <f>IF(Z165="","",INDEX(TERRITORY_MR_LIST,MATCH(Z165,TERRITORY_LIST_ID,0)))</f>
        <v/>
      </c>
      <c r="O165" s="2186" t="s">
        <v>65</v>
      </c>
      <c r="P165" s="2109"/>
      <c r="Q165" s="2109" t="s">
        <v>98</v>
      </c>
      <c r="R165" s="2503" t="s">
        <v>22</v>
      </c>
      <c r="S165" s="2108" t="s">
        <v>65</v>
      </c>
      <c r="T165" s="1812"/>
      <c r="U165" s="1812" t="s">
        <v>98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98</v>
      </c>
      <c r="R169" s="2503" t="s">
        <v>22</v>
      </c>
      <c r="S169" s="2108" t="s">
        <v>65</v>
      </c>
      <c r="T169" s="1812"/>
      <c r="U169" s="1812" t="s">
        <v>98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98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98</v>
      </c>
      <c r="N176" s="2505" t="str">
        <f>IF(Z176="","",INDEX(TERRITORY_MR_LIST,MATCH(Z176,TERRITORY_LIST_ID,0)))</f>
        <v/>
      </c>
      <c r="O176" s="2186" t="s">
        <v>65</v>
      </c>
      <c r="P176" s="2109"/>
      <c r="Q176" s="2109" t="s">
        <v>98</v>
      </c>
      <c r="R176" s="2503" t="s">
        <v>22</v>
      </c>
      <c r="S176" s="2407" t="s">
        <v>19</v>
      </c>
      <c r="T176" s="1803"/>
      <c r="U176" s="1803" t="s">
        <v>98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98</v>
      </c>
      <c r="N182" s="2505" t="str">
        <f>IF(Z182="","",INDEX(TERRITORY_MR_LIST,MATCH(Z182,TERRITORY_LIST_ID,0)))</f>
        <v/>
      </c>
      <c r="O182" s="2186" t="s">
        <v>65</v>
      </c>
      <c r="P182" s="2109"/>
      <c r="Q182" s="2109" t="s">
        <v>98</v>
      </c>
      <c r="R182" s="2503" t="s">
        <v>22</v>
      </c>
      <c r="S182" s="2407" t="s">
        <v>19</v>
      </c>
      <c r="T182" s="1803"/>
      <c r="U182" s="1803" t="s">
        <v>98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98</v>
      </c>
      <c r="N187" s="2505" t="str">
        <f>IF(Z187="","",INDEX(TERRITORY_MR_LIST,MATCH(Z187,TERRITORY_LIST_ID,0)))</f>
        <v/>
      </c>
      <c r="O187" s="2186" t="s">
        <v>65</v>
      </c>
      <c r="P187" s="2109"/>
      <c r="Q187" s="2109" t="s">
        <v>98</v>
      </c>
      <c r="R187" s="2503" t="s">
        <v>22</v>
      </c>
      <c r="S187" s="2407" t="s">
        <v>19</v>
      </c>
      <c r="T187" s="1803"/>
      <c r="U187" s="1803" t="s">
        <v>98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98</v>
      </c>
      <c r="R191" s="2503" t="s">
        <v>22</v>
      </c>
      <c r="S191" s="2407" t="s">
        <v>19</v>
      </c>
      <c r="T191" s="1803"/>
      <c r="U191" s="1803" t="s">
        <v>98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98</v>
      </c>
      <c r="P202" s="2518"/>
      <c r="Q202" s="1581"/>
      <c r="R202" s="2186" t="s">
        <v>65</v>
      </c>
      <c r="S202" s="2186" t="s">
        <v>65</v>
      </c>
      <c r="T202" s="1856"/>
      <c r="U202" s="2109" t="s">
        <v>98</v>
      </c>
      <c r="V202" s="2525" t="str">
        <f>IF(AK202="","",INDEX(TERRITORY_MR_LIST,MATCH(AK202,TERRITORY_LIST_ID,0)))</f>
        <v/>
      </c>
      <c r="W202" s="1582"/>
      <c r="X202" s="2186" t="s">
        <v>65</v>
      </c>
      <c r="Y202" s="2186" t="s">
        <v>19</v>
      </c>
      <c r="Z202" s="1565"/>
      <c r="AA202" s="2109" t="s">
        <v>98</v>
      </c>
      <c r="AB202" s="2527"/>
      <c r="AC202" s="1583"/>
      <c r="AD202" s="2186" t="s">
        <v>65</v>
      </c>
      <c r="AE202" s="2186" t="s">
        <v>19</v>
      </c>
      <c r="AF202" s="1563"/>
      <c r="AG202" s="1812" t="s">
        <v>98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BDA8F-A77D-DB39-7A13-4D79DF60D0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818</v>
      </c>
      <c r="E1" s="981" t="s">
        <v>864</v>
      </c>
      <c r="F1" s="981" t="s">
        <v>917</v>
      </c>
      <c r="G1" s="981" t="s">
        <v>904</v>
      </c>
      <c r="H1" s="981" t="s">
        <v>1634</v>
      </c>
    </row>
    <row customHeight="1" ht="9">
      <c r="A2" s="984" t="s">
        <v>1960</v>
      </c>
      <c r="B2" s="984"/>
      <c r="C2" s="985" t="str">
        <f>INDEX(TEMPLATE_NUMBER_FORM_LIST,MATCH(TEMPLATE_SPHERE,TEMPLATE_SPHERE_LIST,0))</f>
        <v>10</v>
      </c>
      <c r="D2" s="984" t="s">
        <v>1483</v>
      </c>
      <c r="E2" s="984" t="s">
        <v>160</v>
      </c>
      <c r="F2" s="986" t="s">
        <v>160</v>
      </c>
      <c r="G2" s="984" t="s">
        <v>160</v>
      </c>
      <c r="H2" s="987"/>
    </row>
    <row customHeight="1" ht="63">
      <c r="A3" s="847"/>
      <c r="B3" s="847" t="s">
        <v>98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1962</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1969</v>
      </c>
      <c r="B7" s="847" t="s">
        <v>118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1170</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холодное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3EFE22-34AA-3309-FD82-87136970A7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818</v>
      </c>
      <c r="D2" s="842" t="s">
        <v>864</v>
      </c>
      <c r="E2" s="842" t="s">
        <v>917</v>
      </c>
      <c r="F2" s="842" t="s">
        <v>904</v>
      </c>
      <c r="G2" s="842" t="s">
        <v>1634</v>
      </c>
      <c r="H2" s="844"/>
      <c r="I2" s="844"/>
      <c r="J2" s="844"/>
      <c r="K2" s="844"/>
      <c r="L2" s="844"/>
      <c r="M2" s="844"/>
      <c r="N2" s="844"/>
      <c r="O2" s="842" t="s">
        <v>818</v>
      </c>
      <c r="P2" s="842" t="s">
        <v>864</v>
      </c>
      <c r="Q2" s="842" t="s">
        <v>904</v>
      </c>
      <c r="R2" s="842" t="s">
        <v>917</v>
      </c>
      <c r="S2" s="842" t="s">
        <v>1634</v>
      </c>
      <c r="T2" s="842" t="s">
        <v>818</v>
      </c>
      <c r="U2" s="842" t="s">
        <v>864</v>
      </c>
      <c r="V2" s="842" t="s">
        <v>904</v>
      </c>
      <c r="W2" s="842" t="s">
        <v>917</v>
      </c>
      <c r="X2" s="842" t="s">
        <v>1634</v>
      </c>
      <c r="Y2" s="842"/>
      <c r="Z2" s="842" t="s">
        <v>818</v>
      </c>
      <c r="AA2" s="851" t="s">
        <v>864</v>
      </c>
      <c r="AB2" s="842" t="s">
        <v>904</v>
      </c>
      <c r="AC2" s="842" t="s">
        <v>917</v>
      </c>
      <c r="AD2" s="842" t="s">
        <v>1634</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1666</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719</v>
      </c>
      <c r="P20" s="958" t="s">
        <v>719</v>
      </c>
      <c r="Q20" s="958" t="s">
        <v>719</v>
      </c>
      <c r="R20" s="958" t="s">
        <v>719</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316</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2073</v>
      </c>
      <c r="U25" s="847" t="s">
        <v>2073</v>
      </c>
      <c r="V25" s="847" t="s">
        <v>2073</v>
      </c>
      <c r="W25" s="847" t="s">
        <v>2073</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735</v>
      </c>
      <c r="P26" s="958" t="s">
        <v>729</v>
      </c>
      <c r="Q26" s="958" t="s">
        <v>2074</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737</v>
      </c>
      <c r="P27" s="958" t="s">
        <v>731</v>
      </c>
      <c r="Q27" s="958" t="s">
        <v>2076</v>
      </c>
      <c r="R27" s="958" t="s">
        <v>731</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2083</v>
      </c>
      <c r="P31" s="958" t="s">
        <v>742</v>
      </c>
      <c r="Q31" s="958" t="s">
        <v>2083</v>
      </c>
      <c r="R31" s="958" t="s">
        <v>742</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744</v>
      </c>
      <c r="Q32" s="958" t="s">
        <v>2086</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756</v>
      </c>
      <c r="P39" s="958" t="s">
        <v>750</v>
      </c>
      <c r="Q39" s="958" t="s">
        <v>756</v>
      </c>
      <c r="R39" s="958" t="s">
        <v>750</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752</v>
      </c>
      <c r="Q40" s="958" t="s">
        <v>2109</v>
      </c>
      <c r="R40" s="958" t="s">
        <v>752</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2120</v>
      </c>
      <c r="P43" s="958" t="s">
        <v>756</v>
      </c>
      <c r="Q43" s="958" t="s">
        <v>2120</v>
      </c>
      <c r="R43" s="958" t="s">
        <v>756</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118</v>
      </c>
      <c r="P54" s="958" t="s">
        <v>90</v>
      </c>
      <c r="Q54" s="958" t="s">
        <v>90</v>
      </c>
      <c r="R54" s="958" t="s">
        <v>90</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118</v>
      </c>
      <c r="Q59" s="958" t="s">
        <v>118</v>
      </c>
      <c r="R59" s="958" t="s">
        <v>118</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640</v>
      </c>
      <c r="U60" s="844" t="s">
        <v>640</v>
      </c>
      <c r="V60" s="844" t="s">
        <v>640</v>
      </c>
      <c r="W60" s="844" t="s">
        <v>640</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119</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159</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160</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161</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119</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159</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160</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161</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119</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645</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119</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159</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160</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161</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162</v>
      </c>
      <c r="P88" s="958"/>
      <c r="Q88" s="958"/>
      <c r="R88" s="958"/>
      <c r="S88" s="958"/>
      <c r="T88" s="844" t="s">
        <v>677</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685</v>
      </c>
      <c r="U89" s="844" t="s">
        <v>685</v>
      </c>
      <c r="V89" s="844" t="s">
        <v>685</v>
      </c>
      <c r="W89" s="844" t="s">
        <v>685</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163</v>
      </c>
      <c r="Q91" s="958" t="s">
        <v>163</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164</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2237</v>
      </c>
      <c r="D148" s="844" t="s">
        <v>1577</v>
      </c>
      <c r="E148" s="844" t="s">
        <v>1677</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4F4E-607E-A426-0F54-74B36E94598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87</v>
      </c>
      <c r="M15" s="2210" t="s">
        <v>437</v>
      </c>
      <c r="N15" s="302"/>
      <c r="O15" s="2275" t="s">
        <v>2242</v>
      </c>
      <c r="P15" s="2276"/>
      <c r="Q15" s="2276"/>
      <c r="R15" s="2276"/>
      <c r="S15" s="2276"/>
      <c r="T15" s="2276"/>
      <c r="U15" s="2277"/>
      <c r="V15" s="2278" t="s">
        <v>439</v>
      </c>
      <c r="W15" s="2281" t="s">
        <v>1160</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98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179</v>
      </c>
      <c r="B19" s="1364" t="s">
        <v>180</v>
      </c>
      <c r="C19" s="1364" t="s">
        <v>181</v>
      </c>
      <c r="D19" s="1364" t="s">
        <v>182</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179</v>
      </c>
      <c r="B20" s="1364" t="s">
        <v>180</v>
      </c>
      <c r="C20" s="1364" t="s">
        <v>181</v>
      </c>
      <c r="D20" s="1364" t="s">
        <v>182</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179</v>
      </c>
      <c r="B21" s="1364" t="s">
        <v>180</v>
      </c>
      <c r="C21" s="1364" t="s">
        <v>181</v>
      </c>
      <c r="D21" s="1364" t="s">
        <v>182</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179</v>
      </c>
      <c r="B22" s="1364" t="s">
        <v>180</v>
      </c>
      <c r="C22" s="1364" t="s">
        <v>181</v>
      </c>
      <c r="D22" s="1364" t="s">
        <v>182</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179</v>
      </c>
      <c r="B23" s="1364" t="s">
        <v>180</v>
      </c>
      <c r="C23" s="1364" t="s">
        <v>181</v>
      </c>
      <c r="D23" s="1364" t="s">
        <v>182</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179</v>
      </c>
      <c r="B24" s="1364" t="s">
        <v>180</v>
      </c>
      <c r="C24" s="1364" t="s">
        <v>181</v>
      </c>
      <c r="D24" s="1364" t="s">
        <v>182</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179</v>
      </c>
      <c r="B25" s="1364" t="s">
        <v>180</v>
      </c>
      <c r="C25" s="1364" t="s">
        <v>181</v>
      </c>
      <c r="D25" s="1364" t="s">
        <v>182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419</v>
      </c>
      <c r="Y25" s="512">
        <f>STRCHECKDATE(O26:W26)</f>
      </c>
      <c r="Z25" s="501"/>
      <c r="AA25" s="501" t="str">
        <f>IF(M25="","",M25)</f>
        <v/>
      </c>
      <c r="AB25" s="501"/>
      <c r="AC25" s="501"/>
      <c r="AD25" s="1156">
        <v>11</v>
      </c>
    </row>
    <row customHeight="1" ht="11.549999999999999">
      <c r="A26" s="1364" t="s">
        <v>179</v>
      </c>
      <c r="B26" s="1364" t="s">
        <v>180</v>
      </c>
      <c r="C26" s="1364" t="s">
        <v>181</v>
      </c>
      <c r="D26" s="1364" t="s">
        <v>182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179</v>
      </c>
      <c r="B27" s="1364" t="s">
        <v>180</v>
      </c>
      <c r="C27" s="1364" t="s">
        <v>181</v>
      </c>
      <c r="D27" s="1364" t="s">
        <v>182</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179</v>
      </c>
      <c r="B28" s="1364" t="s">
        <v>180</v>
      </c>
      <c r="C28" s="1364" t="s">
        <v>181</v>
      </c>
      <c r="D28" s="1364" t="s">
        <v>182</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179</v>
      </c>
      <c r="B29" s="1364" t="s">
        <v>180</v>
      </c>
      <c r="C29" s="1364" t="s">
        <v>181</v>
      </c>
      <c r="D29" s="1364" t="s">
        <v>182</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179</v>
      </c>
      <c r="B30" s="1364" t="s">
        <v>180</v>
      </c>
      <c r="C30" s="1364" t="s">
        <v>181</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179</v>
      </c>
      <c r="B31" s="1364" t="s">
        <v>180</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13AD8-9384-A071-25CF-9F1C1EB50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9E335-653C-E2D1-5DFD-51E61226E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49884-D319-47E8-89BE-7EE310B1D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35D8-3A27-F145-11E4-07B8A7D52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56B8-96A1-6F49-B616-B35911549F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3EB83-3641-B7C1-269B-6DC5548CC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E98B4-BA93-52D4-1E17-4EBE50D4D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4504C-5C32-7413-1AC5-3C8A172DDB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50FD9-0623-AA1E-9016-7895A3A8804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2014</v>
      </c>
      <c r="D5" s="2626" t="s">
        <v>2251</v>
      </c>
      <c r="E5" s="837"/>
    </row>
    <row s="1851" customFormat="1" customHeight="1" ht="11.25">
      <c r="A6" s="2627"/>
      <c r="B6" s="767" t="s">
        <v>1679</v>
      </c>
      <c r="C6" s="754"/>
      <c r="D6" s="765"/>
      <c r="E6" s="837"/>
    </row>
    <row customHeight="1" ht="11.25">
      <c r="A7" s="2628"/>
      <c r="B7" s="767" t="s">
        <v>1687</v>
      </c>
      <c r="C7" s="754"/>
      <c r="D7" s="765"/>
      <c r="E7" s="837"/>
    </row>
    <row customHeight="1" ht="11.25">
      <c r="A8" s="757"/>
      <c r="B8" s="767" t="s">
        <v>1682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6D22F-64D8-8308-EA29-58F765D7F0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8F1AC-36CE-B4AB-C6FB-87F62DB936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13A6-23DF-AFB6-310D-5DCA0E022285}"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818</v>
      </c>
    </row>
    <row customHeight="1" ht="11.25">
      <c r="A3" s="1851" t="s">
        <v>2261</v>
      </c>
      <c r="B3" s="1851" t="s">
        <v>16</v>
      </c>
      <c r="C3" s="1851" t="s">
        <v>2266</v>
      </c>
      <c r="D3" s="1851" t="s">
        <v>2267</v>
      </c>
      <c r="E3" s="1851" t="s">
        <v>2268</v>
      </c>
      <c r="F3" s="1851" t="s">
        <v>2269</v>
      </c>
      <c r="G3" s="1851" t="s">
        <v>22</v>
      </c>
      <c r="H3" s="1851" t="s">
        <v>22</v>
      </c>
      <c r="I3" s="1851" t="s">
        <v>818</v>
      </c>
    </row>
    <row customHeight="1" ht="11.25">
      <c r="A4" s="1851" t="s">
        <v>2261</v>
      </c>
      <c r="B4" s="1851" t="s">
        <v>16</v>
      </c>
      <c r="C4" s="1851" t="s">
        <v>2270</v>
      </c>
      <c r="D4" s="1851" t="s">
        <v>2271</v>
      </c>
      <c r="E4" s="1851" t="s">
        <v>2272</v>
      </c>
      <c r="F4" s="1851" t="s">
        <v>2273</v>
      </c>
      <c r="G4" s="1851" t="s">
        <v>22</v>
      </c>
      <c r="H4" s="1851" t="s">
        <v>22</v>
      </c>
      <c r="I4" s="1851" t="s">
        <v>818</v>
      </c>
    </row>
    <row customHeight="1" ht="11.25">
      <c r="A5" s="1851" t="s">
        <v>2261</v>
      </c>
      <c r="B5" s="1851" t="s">
        <v>16</v>
      </c>
      <c r="C5" s="1851" t="s">
        <v>2274</v>
      </c>
      <c r="D5" s="1851" t="s">
        <v>2275</v>
      </c>
      <c r="E5" s="1851" t="s">
        <v>2264</v>
      </c>
      <c r="F5" s="1851" t="s">
        <v>2269</v>
      </c>
      <c r="G5" s="1851" t="s">
        <v>22</v>
      </c>
      <c r="H5" s="1851" t="s">
        <v>22</v>
      </c>
      <c r="I5" s="1851" t="s">
        <v>818</v>
      </c>
    </row>
    <row customHeight="1" ht="11.25">
      <c r="A6" s="1851" t="s">
        <v>2261</v>
      </c>
      <c r="B6" s="1851" t="s">
        <v>16</v>
      </c>
      <c r="C6" s="1851" t="s">
        <v>2276</v>
      </c>
      <c r="D6" s="1851" t="s">
        <v>2277</v>
      </c>
      <c r="E6" s="1851" t="s">
        <v>2278</v>
      </c>
      <c r="F6" s="1851" t="s">
        <v>2279</v>
      </c>
      <c r="G6" s="1851" t="s">
        <v>2280</v>
      </c>
      <c r="H6" s="1851" t="s">
        <v>22</v>
      </c>
      <c r="I6" s="1851" t="s">
        <v>818</v>
      </c>
    </row>
    <row customHeight="1" ht="11.25">
      <c r="A7" s="1851" t="s">
        <v>2261</v>
      </c>
      <c r="B7" s="1851" t="s">
        <v>16</v>
      </c>
      <c r="C7" s="1851" t="s">
        <v>2281</v>
      </c>
      <c r="D7" s="1851" t="s">
        <v>2282</v>
      </c>
      <c r="E7" s="1851" t="s">
        <v>2283</v>
      </c>
      <c r="F7" s="1851" t="s">
        <v>2284</v>
      </c>
      <c r="G7" s="1851" t="s">
        <v>2285</v>
      </c>
      <c r="H7" s="1851" t="s">
        <v>22</v>
      </c>
      <c r="I7" s="1851" t="s">
        <v>818</v>
      </c>
    </row>
    <row customHeight="1" ht="11.25">
      <c r="A8" s="1851" t="s">
        <v>2261</v>
      </c>
      <c r="B8" s="1851" t="s">
        <v>16</v>
      </c>
      <c r="C8" s="1851" t="s">
        <v>2286</v>
      </c>
      <c r="D8" s="1851" t="s">
        <v>2287</v>
      </c>
      <c r="E8" s="1851" t="s">
        <v>2288</v>
      </c>
      <c r="F8" s="1851" t="s">
        <v>51</v>
      </c>
      <c r="G8" s="1851" t="s">
        <v>22</v>
      </c>
      <c r="H8" s="1851" t="s">
        <v>22</v>
      </c>
      <c r="I8" s="1851" t="s">
        <v>818</v>
      </c>
    </row>
    <row customHeight="1" ht="11.25">
      <c r="A9" s="1851" t="s">
        <v>2261</v>
      </c>
      <c r="B9" s="1851" t="s">
        <v>16</v>
      </c>
      <c r="C9" s="1851" t="s">
        <v>2289</v>
      </c>
      <c r="D9" s="1851" t="s">
        <v>2290</v>
      </c>
      <c r="E9" s="1851" t="s">
        <v>2291</v>
      </c>
      <c r="F9" s="1851" t="s">
        <v>2292</v>
      </c>
      <c r="G9" s="1851" t="s">
        <v>2293</v>
      </c>
      <c r="H9" s="1851" t="s">
        <v>22</v>
      </c>
      <c r="I9" s="1851" t="s">
        <v>818</v>
      </c>
    </row>
    <row customHeight="1" ht="11.25">
      <c r="A10" s="1851" t="s">
        <v>2261</v>
      </c>
      <c r="B10" s="1851" t="s">
        <v>16</v>
      </c>
      <c r="C10" s="1851" t="s">
        <v>2294</v>
      </c>
      <c r="D10" s="1851" t="s">
        <v>2295</v>
      </c>
      <c r="E10" s="1851" t="s">
        <v>2296</v>
      </c>
      <c r="F10" s="1851" t="s">
        <v>2297</v>
      </c>
      <c r="G10" s="1851" t="s">
        <v>22</v>
      </c>
      <c r="H10" s="1851" t="s">
        <v>22</v>
      </c>
      <c r="I10" s="1851" t="s">
        <v>818</v>
      </c>
    </row>
    <row customHeight="1" ht="11.25">
      <c r="A11" s="1851" t="s">
        <v>2261</v>
      </c>
      <c r="B11" s="1851" t="s">
        <v>16</v>
      </c>
      <c r="C11" s="1851" t="s">
        <v>2298</v>
      </c>
      <c r="D11" s="1851" t="s">
        <v>2299</v>
      </c>
      <c r="E11" s="1851" t="s">
        <v>2300</v>
      </c>
      <c r="F11" s="1851" t="s">
        <v>2301</v>
      </c>
      <c r="G11" s="1851" t="s">
        <v>2302</v>
      </c>
      <c r="H11" s="1851" t="s">
        <v>22</v>
      </c>
      <c r="I11" s="1851" t="s">
        <v>818</v>
      </c>
    </row>
    <row customHeight="1" ht="11.25">
      <c r="A12" s="1851" t="s">
        <v>2261</v>
      </c>
      <c r="B12" s="1851" t="s">
        <v>16</v>
      </c>
      <c r="C12" s="1851" t="s">
        <v>2303</v>
      </c>
      <c r="D12" s="1851" t="s">
        <v>2304</v>
      </c>
      <c r="E12" s="1851" t="s">
        <v>2305</v>
      </c>
      <c r="F12" s="1851" t="s">
        <v>2292</v>
      </c>
      <c r="G12" s="1851" t="s">
        <v>22</v>
      </c>
      <c r="H12" s="1851" t="s">
        <v>22</v>
      </c>
      <c r="I12" s="1851" t="s">
        <v>818</v>
      </c>
    </row>
    <row customHeight="1" ht="11.25">
      <c r="A13" s="1851" t="s">
        <v>2261</v>
      </c>
      <c r="B13" s="1851" t="s">
        <v>16</v>
      </c>
      <c r="C13" s="1851" t="s">
        <v>2306</v>
      </c>
      <c r="D13" s="1851" t="s">
        <v>2307</v>
      </c>
      <c r="E13" s="1851" t="s">
        <v>2308</v>
      </c>
      <c r="F13" s="1851" t="s">
        <v>2309</v>
      </c>
      <c r="G13" s="1851" t="s">
        <v>22</v>
      </c>
      <c r="H13" s="1851" t="s">
        <v>22</v>
      </c>
      <c r="I13" s="1851" t="s">
        <v>818</v>
      </c>
    </row>
    <row customHeight="1" ht="11.25">
      <c r="A14" s="1851" t="s">
        <v>2261</v>
      </c>
      <c r="B14" s="1851" t="s">
        <v>16</v>
      </c>
      <c r="C14" s="1851" t="s">
        <v>2310</v>
      </c>
      <c r="D14" s="1851" t="s">
        <v>2307</v>
      </c>
      <c r="E14" s="1851" t="s">
        <v>2308</v>
      </c>
      <c r="F14" s="1851" t="s">
        <v>2311</v>
      </c>
      <c r="G14" s="1851" t="s">
        <v>22</v>
      </c>
      <c r="H14" s="1851" t="s">
        <v>22</v>
      </c>
      <c r="I14" s="1851" t="s">
        <v>818</v>
      </c>
    </row>
    <row customHeight="1" ht="11.25">
      <c r="A15" s="1851" t="s">
        <v>2261</v>
      </c>
      <c r="B15" s="1851" t="s">
        <v>16</v>
      </c>
      <c r="C15" s="1851" t="s">
        <v>2312</v>
      </c>
      <c r="D15" s="1851" t="s">
        <v>2313</v>
      </c>
      <c r="E15" s="1851" t="s">
        <v>2314</v>
      </c>
      <c r="F15" s="1851" t="s">
        <v>2315</v>
      </c>
      <c r="G15" s="1851" t="s">
        <v>2316</v>
      </c>
      <c r="H15" s="1851" t="s">
        <v>22</v>
      </c>
      <c r="I15" s="1851" t="s">
        <v>818</v>
      </c>
    </row>
    <row customHeight="1" ht="11.25">
      <c r="A16" s="1851" t="s">
        <v>2261</v>
      </c>
      <c r="B16" s="1851" t="s">
        <v>16</v>
      </c>
      <c r="C16" s="1851" t="s">
        <v>2317</v>
      </c>
      <c r="D16" s="1851" t="s">
        <v>2318</v>
      </c>
      <c r="E16" s="1851" t="s">
        <v>2319</v>
      </c>
      <c r="F16" s="1851" t="s">
        <v>2320</v>
      </c>
      <c r="G16" s="1851" t="s">
        <v>22</v>
      </c>
      <c r="H16" s="1851" t="s">
        <v>22</v>
      </c>
      <c r="I16" s="1851" t="s">
        <v>818</v>
      </c>
    </row>
    <row customHeight="1" ht="11.25">
      <c r="A17" s="1851" t="s">
        <v>2261</v>
      </c>
      <c r="B17" s="1851" t="s">
        <v>16</v>
      </c>
      <c r="C17" s="1851" t="s">
        <v>2321</v>
      </c>
      <c r="D17" s="1851" t="s">
        <v>2322</v>
      </c>
      <c r="E17" s="1851" t="s">
        <v>2323</v>
      </c>
      <c r="F17" s="1851" t="s">
        <v>2301</v>
      </c>
      <c r="G17" s="1851" t="s">
        <v>22</v>
      </c>
      <c r="H17" s="1851" t="s">
        <v>22</v>
      </c>
      <c r="I17" s="1851" t="s">
        <v>818</v>
      </c>
    </row>
    <row customHeight="1" ht="11.25">
      <c r="A18" s="1851" t="s">
        <v>2261</v>
      </c>
      <c r="B18" s="1851" t="s">
        <v>16</v>
      </c>
      <c r="C18" s="1851" t="s">
        <v>2324</v>
      </c>
      <c r="D18" s="1851" t="s">
        <v>2325</v>
      </c>
      <c r="E18" s="1851" t="s">
        <v>2326</v>
      </c>
      <c r="F18" s="1851" t="s">
        <v>2327</v>
      </c>
      <c r="G18" s="1851" t="s">
        <v>22</v>
      </c>
      <c r="H18" s="1851" t="s">
        <v>22</v>
      </c>
      <c r="I18" s="1851" t="s">
        <v>818</v>
      </c>
    </row>
    <row customHeight="1" ht="11.25">
      <c r="A19" s="1851" t="s">
        <v>2261</v>
      </c>
      <c r="B19" s="1851" t="s">
        <v>16</v>
      </c>
      <c r="C19" s="1851" t="s">
        <v>2328</v>
      </c>
      <c r="D19" s="1851" t="s">
        <v>2329</v>
      </c>
      <c r="E19" s="1851" t="s">
        <v>2330</v>
      </c>
      <c r="F19" s="1851" t="s">
        <v>2331</v>
      </c>
      <c r="G19" s="1851" t="s">
        <v>22</v>
      </c>
      <c r="H19" s="1851" t="s">
        <v>22</v>
      </c>
      <c r="I19" s="1851" t="s">
        <v>818</v>
      </c>
    </row>
    <row customHeight="1" ht="11.25">
      <c r="A20" s="1851" t="s">
        <v>2261</v>
      </c>
      <c r="B20" s="1851" t="s">
        <v>16</v>
      </c>
      <c r="C20" s="1851" t="s">
        <v>2332</v>
      </c>
      <c r="D20" s="1851" t="s">
        <v>2333</v>
      </c>
      <c r="E20" s="1851" t="s">
        <v>2334</v>
      </c>
      <c r="F20" s="1851" t="s">
        <v>2335</v>
      </c>
      <c r="G20" s="1851" t="s">
        <v>22</v>
      </c>
      <c r="H20" s="1851" t="s">
        <v>22</v>
      </c>
      <c r="I20" s="1851" t="s">
        <v>818</v>
      </c>
    </row>
    <row customHeight="1" ht="11.25">
      <c r="A21" s="1851" t="s">
        <v>2261</v>
      </c>
      <c r="B21" s="1851" t="s">
        <v>16</v>
      </c>
      <c r="C21" s="1851" t="s">
        <v>2336</v>
      </c>
      <c r="D21" s="1851" t="s">
        <v>2337</v>
      </c>
      <c r="E21" s="1851" t="s">
        <v>2338</v>
      </c>
      <c r="F21" s="1851" t="s">
        <v>2339</v>
      </c>
      <c r="G21" s="1851" t="s">
        <v>22</v>
      </c>
      <c r="H21" s="1851" t="s">
        <v>22</v>
      </c>
      <c r="I21" s="1851" t="s">
        <v>818</v>
      </c>
    </row>
    <row customHeight="1" ht="11.25">
      <c r="A22" s="1851" t="s">
        <v>2261</v>
      </c>
      <c r="B22" s="1851" t="s">
        <v>16</v>
      </c>
      <c r="C22" s="1851" t="s">
        <v>2340</v>
      </c>
      <c r="D22" s="1851" t="s">
        <v>2341</v>
      </c>
      <c r="E22" s="1851" t="s">
        <v>2342</v>
      </c>
      <c r="F22" s="1851" t="s">
        <v>2343</v>
      </c>
      <c r="G22" s="1851" t="s">
        <v>2344</v>
      </c>
      <c r="H22" s="1851" t="s">
        <v>22</v>
      </c>
      <c r="I22" s="1851" t="s">
        <v>818</v>
      </c>
    </row>
    <row customHeight="1" ht="11.25">
      <c r="A23" s="1851" t="s">
        <v>2261</v>
      </c>
      <c r="B23" s="1851" t="s">
        <v>16</v>
      </c>
      <c r="C23" s="1851" t="s">
        <v>2345</v>
      </c>
      <c r="D23" s="1851" t="s">
        <v>2346</v>
      </c>
      <c r="E23" s="1851" t="s">
        <v>2347</v>
      </c>
      <c r="F23" s="1851" t="s">
        <v>2348</v>
      </c>
      <c r="G23" s="1851" t="s">
        <v>22</v>
      </c>
      <c r="H23" s="1851" t="s">
        <v>22</v>
      </c>
      <c r="I23" s="1851" t="s">
        <v>818</v>
      </c>
    </row>
    <row customHeight="1" ht="11.25">
      <c r="A24" s="1851" t="s">
        <v>2261</v>
      </c>
      <c r="B24" s="1851" t="s">
        <v>16</v>
      </c>
      <c r="C24" s="1851" t="s">
        <v>2349</v>
      </c>
      <c r="D24" s="1851" t="s">
        <v>2350</v>
      </c>
      <c r="E24" s="1851" t="s">
        <v>2351</v>
      </c>
      <c r="F24" s="1851" t="s">
        <v>51</v>
      </c>
      <c r="G24" s="1851" t="s">
        <v>2352</v>
      </c>
      <c r="H24" s="1851" t="s">
        <v>22</v>
      </c>
      <c r="I24" s="1851" t="s">
        <v>818</v>
      </c>
    </row>
    <row customHeight="1" ht="11.25">
      <c r="A25" s="1851" t="s">
        <v>2261</v>
      </c>
      <c r="B25" s="1851" t="s">
        <v>16</v>
      </c>
      <c r="C25" s="1851" t="s">
        <v>2353</v>
      </c>
      <c r="D25" s="1851" t="s">
        <v>2354</v>
      </c>
      <c r="E25" s="1851" t="s">
        <v>2355</v>
      </c>
      <c r="F25" s="1851" t="s">
        <v>2343</v>
      </c>
      <c r="G25" s="1851" t="s">
        <v>2356</v>
      </c>
      <c r="H25" s="1851" t="s">
        <v>22</v>
      </c>
      <c r="I25" s="1851" t="s">
        <v>818</v>
      </c>
    </row>
    <row customHeight="1" ht="11.25">
      <c r="A26" s="1851" t="s">
        <v>2261</v>
      </c>
      <c r="B26" s="1851" t="s">
        <v>16</v>
      </c>
      <c r="C26" s="1851" t="s">
        <v>2357</v>
      </c>
      <c r="D26" s="1851" t="s">
        <v>2358</v>
      </c>
      <c r="E26" s="1851" t="s">
        <v>2359</v>
      </c>
      <c r="F26" s="1851" t="s">
        <v>2343</v>
      </c>
      <c r="G26" s="1851" t="s">
        <v>22</v>
      </c>
      <c r="H26" s="1851" t="s">
        <v>22</v>
      </c>
      <c r="I26" s="1851" t="s">
        <v>818</v>
      </c>
    </row>
    <row customHeight="1" ht="11.25">
      <c r="A27" s="1851" t="s">
        <v>2261</v>
      </c>
      <c r="B27" s="1851" t="s">
        <v>16</v>
      </c>
      <c r="C27" s="1851" t="s">
        <v>2360</v>
      </c>
      <c r="D27" s="1851" t="s">
        <v>2361</v>
      </c>
      <c r="E27" s="1851" t="s">
        <v>2362</v>
      </c>
      <c r="F27" s="1851" t="s">
        <v>2363</v>
      </c>
      <c r="G27" s="1851" t="s">
        <v>2364</v>
      </c>
      <c r="H27" s="1851" t="s">
        <v>22</v>
      </c>
      <c r="I27" s="1851" t="s">
        <v>818</v>
      </c>
    </row>
    <row customHeight="1" ht="11.25">
      <c r="A28" s="1851" t="s">
        <v>2261</v>
      </c>
      <c r="B28" s="1851" t="s">
        <v>16</v>
      </c>
      <c r="C28" s="1851" t="s">
        <v>2365</v>
      </c>
      <c r="D28" s="1851" t="s">
        <v>2366</v>
      </c>
      <c r="E28" s="1851" t="s">
        <v>2367</v>
      </c>
      <c r="F28" s="1851" t="s">
        <v>2368</v>
      </c>
      <c r="G28" s="1851" t="s">
        <v>2369</v>
      </c>
      <c r="H28" s="1851" t="s">
        <v>22</v>
      </c>
      <c r="I28" s="1851" t="s">
        <v>818</v>
      </c>
    </row>
    <row customHeight="1" ht="11.25">
      <c r="A29" s="1851" t="s">
        <v>2261</v>
      </c>
      <c r="B29" s="1851" t="s">
        <v>16</v>
      </c>
      <c r="C29" s="1851" t="s">
        <v>2370</v>
      </c>
      <c r="D29" s="1851" t="s">
        <v>2371</v>
      </c>
      <c r="E29" s="1851" t="s">
        <v>2372</v>
      </c>
      <c r="F29" s="1851" t="s">
        <v>2343</v>
      </c>
      <c r="G29" s="1851" t="s">
        <v>22</v>
      </c>
      <c r="H29" s="1851" t="s">
        <v>22</v>
      </c>
      <c r="I29" s="1851" t="s">
        <v>818</v>
      </c>
    </row>
    <row customHeight="1" ht="11.25">
      <c r="A30" s="1851" t="s">
        <v>2261</v>
      </c>
      <c r="B30" s="1851" t="s">
        <v>16</v>
      </c>
      <c r="C30" s="1851" t="s">
        <v>2373</v>
      </c>
      <c r="D30" s="1851" t="s">
        <v>2374</v>
      </c>
      <c r="E30" s="1851" t="s">
        <v>2375</v>
      </c>
      <c r="F30" s="1851" t="s">
        <v>2376</v>
      </c>
      <c r="G30" s="1851" t="s">
        <v>22</v>
      </c>
      <c r="H30" s="1851" t="s">
        <v>22</v>
      </c>
      <c r="I30" s="1851" t="s">
        <v>818</v>
      </c>
    </row>
    <row customHeight="1" ht="11.25">
      <c r="A31" s="1851" t="s">
        <v>2261</v>
      </c>
      <c r="B31" s="1851" t="s">
        <v>16</v>
      </c>
      <c r="C31" s="1851" t="s">
        <v>2377</v>
      </c>
      <c r="D31" s="1851" t="s">
        <v>2378</v>
      </c>
      <c r="E31" s="1851" t="s">
        <v>2379</v>
      </c>
      <c r="F31" s="1851" t="s">
        <v>2380</v>
      </c>
      <c r="G31" s="1851" t="s">
        <v>22</v>
      </c>
      <c r="H31" s="1851" t="s">
        <v>22</v>
      </c>
      <c r="I31" s="1851" t="s">
        <v>818</v>
      </c>
    </row>
    <row customHeight="1" ht="11.25">
      <c r="A32" s="1851" t="s">
        <v>2261</v>
      </c>
      <c r="B32" s="1851" t="s">
        <v>16</v>
      </c>
      <c r="C32" s="1851" t="s">
        <v>2381</v>
      </c>
      <c r="D32" s="1851" t="s">
        <v>2382</v>
      </c>
      <c r="E32" s="1851" t="s">
        <v>2383</v>
      </c>
      <c r="F32" s="1851" t="s">
        <v>2384</v>
      </c>
      <c r="G32" s="1851" t="s">
        <v>22</v>
      </c>
      <c r="H32" s="1851" t="s">
        <v>22</v>
      </c>
      <c r="I32" s="1851" t="s">
        <v>818</v>
      </c>
    </row>
    <row customHeight="1" ht="11.25">
      <c r="A33" s="1851" t="s">
        <v>2261</v>
      </c>
      <c r="B33" s="1851" t="s">
        <v>16</v>
      </c>
      <c r="C33" s="1851" t="s">
        <v>2385</v>
      </c>
      <c r="D33" s="1851" t="s">
        <v>2386</v>
      </c>
      <c r="E33" s="1851" t="s">
        <v>2387</v>
      </c>
      <c r="F33" s="1851" t="s">
        <v>2388</v>
      </c>
      <c r="G33" s="1851" t="s">
        <v>2389</v>
      </c>
      <c r="H33" s="1851" t="s">
        <v>22</v>
      </c>
      <c r="I33" s="1851" t="s">
        <v>818</v>
      </c>
    </row>
    <row customHeight="1" ht="11.25">
      <c r="A34" s="1851" t="s">
        <v>2261</v>
      </c>
      <c r="B34" s="1851" t="s">
        <v>16</v>
      </c>
      <c r="C34" s="1851" t="s">
        <v>2390</v>
      </c>
      <c r="D34" s="1851" t="s">
        <v>2391</v>
      </c>
      <c r="E34" s="1851" t="s">
        <v>2392</v>
      </c>
      <c r="F34" s="1851" t="s">
        <v>2292</v>
      </c>
      <c r="G34" s="1851" t="s">
        <v>2393</v>
      </c>
      <c r="H34" s="1851" t="s">
        <v>22</v>
      </c>
      <c r="I34" s="1851" t="s">
        <v>818</v>
      </c>
    </row>
    <row customHeight="1" ht="11.25">
      <c r="A35" s="1851" t="s">
        <v>2261</v>
      </c>
      <c r="B35" s="1851" t="s">
        <v>16</v>
      </c>
      <c r="C35" s="1851" t="s">
        <v>2394</v>
      </c>
      <c r="D35" s="1851" t="s">
        <v>2395</v>
      </c>
      <c r="E35" s="1851" t="s">
        <v>2396</v>
      </c>
      <c r="F35" s="1851" t="s">
        <v>2343</v>
      </c>
      <c r="G35" s="1851" t="s">
        <v>22</v>
      </c>
      <c r="H35" s="1851" t="s">
        <v>22</v>
      </c>
      <c r="I35" s="1851" t="s">
        <v>818</v>
      </c>
    </row>
    <row customHeight="1" ht="11.25">
      <c r="A36" s="1851" t="s">
        <v>2261</v>
      </c>
      <c r="B36" s="1851" t="s">
        <v>16</v>
      </c>
      <c r="C36" s="1851" t="s">
        <v>2397</v>
      </c>
      <c r="D36" s="1851" t="s">
        <v>2398</v>
      </c>
      <c r="E36" s="1851" t="s">
        <v>2399</v>
      </c>
      <c r="F36" s="1851" t="s">
        <v>2343</v>
      </c>
      <c r="G36" s="1851" t="s">
        <v>2280</v>
      </c>
      <c r="H36" s="1851" t="s">
        <v>22</v>
      </c>
      <c r="I36" s="1851" t="s">
        <v>818</v>
      </c>
    </row>
    <row customHeight="1" ht="11.25">
      <c r="A37" s="1851" t="s">
        <v>2261</v>
      </c>
      <c r="B37" s="1851" t="s">
        <v>16</v>
      </c>
      <c r="C37" s="1851" t="s">
        <v>2400</v>
      </c>
      <c r="D37" s="1851" t="s">
        <v>2401</v>
      </c>
      <c r="E37" s="1851" t="s">
        <v>2402</v>
      </c>
      <c r="F37" s="1851" t="s">
        <v>2311</v>
      </c>
      <c r="G37" s="1851" t="s">
        <v>22</v>
      </c>
      <c r="H37" s="1851" t="s">
        <v>22</v>
      </c>
      <c r="I37" s="1851" t="s">
        <v>818</v>
      </c>
    </row>
    <row customHeight="1" ht="11.25">
      <c r="A38" s="1851" t="s">
        <v>2261</v>
      </c>
      <c r="B38" s="1851" t="s">
        <v>16</v>
      </c>
      <c r="C38" s="1851" t="s">
        <v>2403</v>
      </c>
      <c r="D38" s="1851" t="s">
        <v>2404</v>
      </c>
      <c r="E38" s="1851" t="s">
        <v>2405</v>
      </c>
      <c r="F38" s="1851" t="s">
        <v>2301</v>
      </c>
      <c r="G38" s="1851" t="s">
        <v>22</v>
      </c>
      <c r="H38" s="1851" t="s">
        <v>22</v>
      </c>
      <c r="I38" s="1851" t="s">
        <v>818</v>
      </c>
    </row>
    <row customHeight="1" ht="11.25">
      <c r="A39" s="1851" t="s">
        <v>2261</v>
      </c>
      <c r="B39" s="1851" t="s">
        <v>16</v>
      </c>
      <c r="C39" s="1851" t="s">
        <v>2406</v>
      </c>
      <c r="D39" s="1851" t="s">
        <v>2407</v>
      </c>
      <c r="E39" s="1851" t="s">
        <v>2408</v>
      </c>
      <c r="F39" s="1851" t="s">
        <v>2409</v>
      </c>
      <c r="G39" s="1851" t="s">
        <v>22</v>
      </c>
      <c r="H39" s="1851" t="s">
        <v>22</v>
      </c>
      <c r="I39" s="1851" t="s">
        <v>818</v>
      </c>
    </row>
    <row customHeight="1" ht="11.25">
      <c r="A40" s="1851" t="s">
        <v>2261</v>
      </c>
      <c r="B40" s="1851" t="s">
        <v>16</v>
      </c>
      <c r="C40" s="1851" t="s">
        <v>2410</v>
      </c>
      <c r="D40" s="1851" t="s">
        <v>2411</v>
      </c>
      <c r="E40" s="1851" t="s">
        <v>2412</v>
      </c>
      <c r="F40" s="1851" t="s">
        <v>584</v>
      </c>
      <c r="G40" s="1851" t="s">
        <v>2413</v>
      </c>
      <c r="H40" s="1851" t="s">
        <v>22</v>
      </c>
      <c r="I40" s="1851" t="s">
        <v>818</v>
      </c>
    </row>
    <row customHeight="1" ht="11.25">
      <c r="A41" s="1851" t="s">
        <v>2261</v>
      </c>
      <c r="B41" s="1851" t="s">
        <v>16</v>
      </c>
      <c r="C41" s="1851" t="s">
        <v>2414</v>
      </c>
      <c r="D41" s="1851" t="s">
        <v>2415</v>
      </c>
      <c r="E41" s="1851" t="s">
        <v>2416</v>
      </c>
      <c r="F41" s="1851" t="s">
        <v>584</v>
      </c>
      <c r="G41" s="1851" t="s">
        <v>2417</v>
      </c>
      <c r="H41" s="1851" t="s">
        <v>22</v>
      </c>
      <c r="I41" s="1851" t="s">
        <v>818</v>
      </c>
    </row>
    <row customHeight="1" ht="11.25">
      <c r="A42" s="1851" t="s">
        <v>2261</v>
      </c>
      <c r="B42" s="1851" t="s">
        <v>16</v>
      </c>
      <c r="C42" s="1851" t="s">
        <v>2418</v>
      </c>
      <c r="D42" s="1851" t="s">
        <v>2419</v>
      </c>
      <c r="E42" s="1851" t="s">
        <v>2420</v>
      </c>
      <c r="F42" s="1851" t="s">
        <v>2421</v>
      </c>
      <c r="G42" s="1851" t="s">
        <v>2422</v>
      </c>
      <c r="H42" s="1851" t="s">
        <v>22</v>
      </c>
      <c r="I42" s="1851" t="s">
        <v>818</v>
      </c>
    </row>
    <row customHeight="1" ht="11.25">
      <c r="A43" s="1851" t="s">
        <v>2261</v>
      </c>
      <c r="B43" s="1851" t="s">
        <v>16</v>
      </c>
      <c r="C43" s="1851" t="s">
        <v>2423</v>
      </c>
      <c r="D43" s="1851" t="s">
        <v>2424</v>
      </c>
      <c r="E43" s="1851" t="s">
        <v>2425</v>
      </c>
      <c r="F43" s="1851" t="s">
        <v>2426</v>
      </c>
      <c r="G43" s="1851" t="s">
        <v>22</v>
      </c>
      <c r="H43" s="1851" t="s">
        <v>22</v>
      </c>
      <c r="I43" s="1851" t="s">
        <v>818</v>
      </c>
    </row>
    <row customHeight="1" ht="11.25">
      <c r="A44" s="1851" t="s">
        <v>2261</v>
      </c>
      <c r="B44" s="1851" t="s">
        <v>16</v>
      </c>
      <c r="C44" s="1851" t="s">
        <v>2427</v>
      </c>
      <c r="D44" s="1851" t="s">
        <v>2428</v>
      </c>
      <c r="E44" s="1851" t="s">
        <v>2429</v>
      </c>
      <c r="F44" s="1851" t="s">
        <v>2421</v>
      </c>
      <c r="G44" s="1851" t="s">
        <v>2430</v>
      </c>
      <c r="H44" s="1851" t="s">
        <v>22</v>
      </c>
      <c r="I44" s="1851" t="s">
        <v>818</v>
      </c>
    </row>
    <row customHeight="1" ht="11.25">
      <c r="A45" s="1851" t="s">
        <v>2261</v>
      </c>
      <c r="B45" s="1851" t="s">
        <v>16</v>
      </c>
      <c r="C45" s="1851" t="s">
        <v>2431</v>
      </c>
      <c r="D45" s="1851" t="s">
        <v>2432</v>
      </c>
      <c r="E45" s="1851" t="s">
        <v>2433</v>
      </c>
      <c r="F45" s="1851" t="s">
        <v>2284</v>
      </c>
      <c r="G45" s="1851" t="s">
        <v>22</v>
      </c>
      <c r="H45" s="1851" t="s">
        <v>22</v>
      </c>
      <c r="I45" s="1851" t="s">
        <v>818</v>
      </c>
    </row>
    <row customHeight="1" ht="11.25">
      <c r="A46" s="1851" t="s">
        <v>2261</v>
      </c>
      <c r="B46" s="1851" t="s">
        <v>16</v>
      </c>
      <c r="C46" s="1851" t="s">
        <v>2434</v>
      </c>
      <c r="D46" s="1851" t="s">
        <v>2435</v>
      </c>
      <c r="E46" s="1851" t="s">
        <v>2436</v>
      </c>
      <c r="F46" s="1851" t="s">
        <v>2284</v>
      </c>
      <c r="G46" s="1851" t="s">
        <v>22</v>
      </c>
      <c r="H46" s="1851" t="s">
        <v>22</v>
      </c>
      <c r="I46" s="1851" t="s">
        <v>818</v>
      </c>
    </row>
    <row customHeight="1" ht="11.25">
      <c r="A47" s="1851" t="s">
        <v>2261</v>
      </c>
      <c r="B47" s="1851" t="s">
        <v>16</v>
      </c>
      <c r="C47" s="1851" t="s">
        <v>2437</v>
      </c>
      <c r="D47" s="1851" t="s">
        <v>2438</v>
      </c>
      <c r="E47" s="1851" t="s">
        <v>2439</v>
      </c>
      <c r="F47" s="1851" t="s">
        <v>2315</v>
      </c>
      <c r="G47" s="1851" t="s">
        <v>22</v>
      </c>
      <c r="H47" s="1851" t="s">
        <v>22</v>
      </c>
      <c r="I47" s="1851" t="s">
        <v>818</v>
      </c>
    </row>
    <row customHeight="1" ht="11.25">
      <c r="A48" s="1851" t="s">
        <v>2261</v>
      </c>
      <c r="B48" s="1851" t="s">
        <v>16</v>
      </c>
      <c r="C48" s="1851" t="s">
        <v>2440</v>
      </c>
      <c r="D48" s="1851" t="s">
        <v>2441</v>
      </c>
      <c r="E48" s="1851" t="s">
        <v>2442</v>
      </c>
      <c r="F48" s="1851" t="s">
        <v>2443</v>
      </c>
      <c r="G48" s="1851" t="s">
        <v>2444</v>
      </c>
      <c r="H48" s="1851" t="s">
        <v>22</v>
      </c>
      <c r="I48" s="1851" t="s">
        <v>818</v>
      </c>
    </row>
    <row customHeight="1" ht="11.25">
      <c r="A49" s="1851" t="s">
        <v>2261</v>
      </c>
      <c r="B49" s="1851" t="s">
        <v>16</v>
      </c>
      <c r="C49" s="1851" t="s">
        <v>2445</v>
      </c>
      <c r="D49" s="1851" t="s">
        <v>2446</v>
      </c>
      <c r="E49" s="1851" t="s">
        <v>2447</v>
      </c>
      <c r="F49" s="1851" t="s">
        <v>2443</v>
      </c>
      <c r="G49" s="1851" t="s">
        <v>2448</v>
      </c>
      <c r="H49" s="1851" t="s">
        <v>22</v>
      </c>
      <c r="I49" s="1851" t="s">
        <v>818</v>
      </c>
    </row>
    <row customHeight="1" ht="11.25">
      <c r="A50" s="1851" t="s">
        <v>2261</v>
      </c>
      <c r="B50" s="1851" t="s">
        <v>16</v>
      </c>
      <c r="C50" s="1851" t="s">
        <v>2449</v>
      </c>
      <c r="D50" s="1851" t="s">
        <v>2450</v>
      </c>
      <c r="E50" s="1851" t="s">
        <v>2451</v>
      </c>
      <c r="F50" s="1851" t="s">
        <v>2343</v>
      </c>
      <c r="G50" s="1851" t="s">
        <v>22</v>
      </c>
      <c r="H50" s="1851" t="s">
        <v>22</v>
      </c>
      <c r="I50" s="1851" t="s">
        <v>818</v>
      </c>
    </row>
    <row customHeight="1" ht="11.25">
      <c r="A51" s="1851" t="s">
        <v>2261</v>
      </c>
      <c r="B51" s="1851" t="s">
        <v>16</v>
      </c>
      <c r="C51" s="1851" t="s">
        <v>2452</v>
      </c>
      <c r="D51" s="1851" t="s">
        <v>2453</v>
      </c>
      <c r="E51" s="1851" t="s">
        <v>2454</v>
      </c>
      <c r="F51" s="1851" t="s">
        <v>2327</v>
      </c>
      <c r="G51" s="1851" t="s">
        <v>22</v>
      </c>
      <c r="H51" s="1851" t="s">
        <v>22</v>
      </c>
      <c r="I51" s="1851" t="s">
        <v>818</v>
      </c>
    </row>
    <row customHeight="1" ht="11.25">
      <c r="A52" s="1851" t="s">
        <v>2261</v>
      </c>
      <c r="B52" s="1851" t="s">
        <v>16</v>
      </c>
      <c r="C52" s="1851" t="s">
        <v>2455</v>
      </c>
      <c r="D52" s="1851" t="s">
        <v>2456</v>
      </c>
      <c r="E52" s="1851" t="s">
        <v>2457</v>
      </c>
      <c r="F52" s="1851" t="s">
        <v>2315</v>
      </c>
      <c r="G52" s="1851" t="s">
        <v>2458</v>
      </c>
      <c r="H52" s="1851" t="s">
        <v>22</v>
      </c>
      <c r="I52" s="1851" t="s">
        <v>818</v>
      </c>
    </row>
    <row customHeight="1" ht="11.25">
      <c r="A53" s="1851" t="s">
        <v>2261</v>
      </c>
      <c r="B53" s="1851" t="s">
        <v>16</v>
      </c>
      <c r="C53" s="1851" t="s">
        <v>2459</v>
      </c>
      <c r="D53" s="1851" t="s">
        <v>2460</v>
      </c>
      <c r="E53" s="1851" t="s">
        <v>2461</v>
      </c>
      <c r="F53" s="1851" t="s">
        <v>2269</v>
      </c>
      <c r="G53" s="1851" t="s">
        <v>22</v>
      </c>
      <c r="H53" s="1851" t="s">
        <v>22</v>
      </c>
      <c r="I53" s="1851" t="s">
        <v>818</v>
      </c>
    </row>
    <row customHeight="1" ht="11.25">
      <c r="A54" s="1851" t="s">
        <v>2261</v>
      </c>
      <c r="B54" s="1851" t="s">
        <v>16</v>
      </c>
      <c r="C54" s="1851" t="s">
        <v>2462</v>
      </c>
      <c r="D54" s="1851" t="s">
        <v>2463</v>
      </c>
      <c r="E54" s="1851" t="s">
        <v>2464</v>
      </c>
      <c r="F54" s="1851" t="s">
        <v>2465</v>
      </c>
      <c r="G54" s="1851" t="s">
        <v>22</v>
      </c>
      <c r="H54" s="1851" t="s">
        <v>22</v>
      </c>
      <c r="I54" s="1851" t="s">
        <v>818</v>
      </c>
    </row>
    <row customHeight="1" ht="11.25">
      <c r="A55" s="1851" t="s">
        <v>2261</v>
      </c>
      <c r="B55" s="1851" t="s">
        <v>16</v>
      </c>
      <c r="C55" s="1851" t="s">
        <v>2466</v>
      </c>
      <c r="D55" s="1851" t="s">
        <v>2467</v>
      </c>
      <c r="E55" s="1851" t="s">
        <v>2468</v>
      </c>
      <c r="F55" s="1851" t="s">
        <v>2301</v>
      </c>
      <c r="G55" s="1851" t="s">
        <v>2469</v>
      </c>
      <c r="H55" s="1851" t="s">
        <v>22</v>
      </c>
      <c r="I55" s="1851" t="s">
        <v>818</v>
      </c>
    </row>
    <row customHeight="1" ht="11.25">
      <c r="A56" s="1851" t="s">
        <v>2261</v>
      </c>
      <c r="B56" s="1851" t="s">
        <v>16</v>
      </c>
      <c r="C56" s="1851" t="s">
        <v>2470</v>
      </c>
      <c r="D56" s="1851" t="s">
        <v>2471</v>
      </c>
      <c r="E56" s="1851" t="s">
        <v>2472</v>
      </c>
      <c r="F56" s="1851" t="s">
        <v>2473</v>
      </c>
      <c r="G56" s="1851" t="s">
        <v>22</v>
      </c>
      <c r="H56" s="1851" t="s">
        <v>22</v>
      </c>
      <c r="I56" s="1851" t="s">
        <v>818</v>
      </c>
    </row>
    <row customHeight="1" ht="11.25">
      <c r="A57" s="1851" t="s">
        <v>2261</v>
      </c>
      <c r="B57" s="1851" t="s">
        <v>16</v>
      </c>
      <c r="C57" s="1851" t="s">
        <v>2474</v>
      </c>
      <c r="D57" s="1851" t="s">
        <v>2475</v>
      </c>
      <c r="E57" s="1851" t="s">
        <v>2476</v>
      </c>
      <c r="F57" s="1851" t="s">
        <v>2421</v>
      </c>
      <c r="G57" s="1851" t="s">
        <v>22</v>
      </c>
      <c r="H57" s="1851" t="s">
        <v>22</v>
      </c>
      <c r="I57" s="1851" t="s">
        <v>818</v>
      </c>
    </row>
    <row customHeight="1" ht="11.25">
      <c r="A58" s="1851" t="s">
        <v>2261</v>
      </c>
      <c r="B58" s="1851" t="s">
        <v>16</v>
      </c>
      <c r="C58" s="1851" t="s">
        <v>2477</v>
      </c>
      <c r="D58" s="1851" t="s">
        <v>2478</v>
      </c>
      <c r="E58" s="1851" t="s">
        <v>2479</v>
      </c>
      <c r="F58" s="1851" t="s">
        <v>2480</v>
      </c>
      <c r="G58" s="1851" t="s">
        <v>22</v>
      </c>
      <c r="H58" s="1851" t="s">
        <v>22</v>
      </c>
      <c r="I58" s="1851" t="s">
        <v>818</v>
      </c>
    </row>
    <row customHeight="1" ht="11.25">
      <c r="A59" s="1851" t="s">
        <v>2261</v>
      </c>
      <c r="B59" s="1851" t="s">
        <v>16</v>
      </c>
      <c r="C59" s="1851" t="s">
        <v>2481</v>
      </c>
      <c r="D59" s="1851" t="s">
        <v>2482</v>
      </c>
      <c r="E59" s="1851" t="s">
        <v>2483</v>
      </c>
      <c r="F59" s="1851" t="s">
        <v>2421</v>
      </c>
      <c r="G59" s="1851" t="s">
        <v>22</v>
      </c>
      <c r="H59" s="1851" t="s">
        <v>22</v>
      </c>
      <c r="I59" s="1851" t="s">
        <v>818</v>
      </c>
    </row>
    <row customHeight="1" ht="11.25">
      <c r="A60" s="1851" t="s">
        <v>2261</v>
      </c>
      <c r="B60" s="1851" t="s">
        <v>16</v>
      </c>
      <c r="C60" s="1851" t="s">
        <v>2484</v>
      </c>
      <c r="D60" s="1851" t="s">
        <v>2485</v>
      </c>
      <c r="E60" s="1851" t="s">
        <v>2486</v>
      </c>
      <c r="F60" s="1851" t="s">
        <v>2487</v>
      </c>
      <c r="G60" s="1851" t="s">
        <v>22</v>
      </c>
      <c r="H60" s="1851" t="s">
        <v>22</v>
      </c>
      <c r="I60" s="1851" t="s">
        <v>818</v>
      </c>
    </row>
    <row customHeight="1" ht="11.25">
      <c r="A61" s="1851" t="s">
        <v>2261</v>
      </c>
      <c r="B61" s="1851" t="s">
        <v>16</v>
      </c>
      <c r="C61" s="1851" t="s">
        <v>2488</v>
      </c>
      <c r="D61" s="1851" t="s">
        <v>2489</v>
      </c>
      <c r="E61" s="1851" t="s">
        <v>2490</v>
      </c>
      <c r="F61" s="1851" t="s">
        <v>2269</v>
      </c>
      <c r="G61" s="1851" t="s">
        <v>22</v>
      </c>
      <c r="H61" s="1851" t="s">
        <v>22</v>
      </c>
      <c r="I61" s="1851" t="s">
        <v>818</v>
      </c>
    </row>
    <row customHeight="1" ht="11.25">
      <c r="A62" s="1851" t="s">
        <v>2261</v>
      </c>
      <c r="B62" s="1851" t="s">
        <v>16</v>
      </c>
      <c r="C62" s="1851" t="s">
        <v>2491</v>
      </c>
      <c r="D62" s="1851" t="s">
        <v>2492</v>
      </c>
      <c r="E62" s="1851" t="s">
        <v>2493</v>
      </c>
      <c r="F62" s="1851" t="s">
        <v>2494</v>
      </c>
      <c r="G62" s="1851" t="s">
        <v>22</v>
      </c>
      <c r="H62" s="1851" t="s">
        <v>22</v>
      </c>
      <c r="I62" s="1851" t="s">
        <v>818</v>
      </c>
    </row>
    <row customHeight="1" ht="11.25">
      <c r="A63" s="1851" t="s">
        <v>2261</v>
      </c>
      <c r="B63" s="1851" t="s">
        <v>16</v>
      </c>
      <c r="C63" s="1851" t="s">
        <v>2495</v>
      </c>
      <c r="D63" s="1851" t="s">
        <v>2496</v>
      </c>
      <c r="E63" s="1851" t="s">
        <v>2497</v>
      </c>
      <c r="F63" s="1851" t="s">
        <v>2269</v>
      </c>
      <c r="G63" s="1851" t="s">
        <v>2498</v>
      </c>
      <c r="H63" s="1851" t="s">
        <v>22</v>
      </c>
      <c r="I63" s="1851" t="s">
        <v>818</v>
      </c>
    </row>
    <row customHeight="1" ht="11.25">
      <c r="A64" s="1851" t="s">
        <v>2261</v>
      </c>
      <c r="B64" s="1851" t="s">
        <v>16</v>
      </c>
      <c r="C64" s="1851" t="s">
        <v>2499</v>
      </c>
      <c r="D64" s="1851" t="s">
        <v>2500</v>
      </c>
      <c r="E64" s="1851" t="s">
        <v>2501</v>
      </c>
      <c r="F64" s="1851" t="s">
        <v>2269</v>
      </c>
      <c r="G64" s="1851" t="s">
        <v>2502</v>
      </c>
      <c r="H64" s="1851" t="s">
        <v>22</v>
      </c>
      <c r="I64" s="1851" t="s">
        <v>818</v>
      </c>
    </row>
    <row customHeight="1" ht="11.25">
      <c r="A65" s="1851" t="s">
        <v>2261</v>
      </c>
      <c r="B65" s="1851" t="s">
        <v>16</v>
      </c>
      <c r="C65" s="1851" t="s">
        <v>2503</v>
      </c>
      <c r="D65" s="1851" t="s">
        <v>2504</v>
      </c>
      <c r="E65" s="1851" t="s">
        <v>2505</v>
      </c>
      <c r="F65" s="1851" t="s">
        <v>2269</v>
      </c>
      <c r="G65" s="1851" t="s">
        <v>2498</v>
      </c>
      <c r="H65" s="1851" t="s">
        <v>22</v>
      </c>
      <c r="I65" s="1851" t="s">
        <v>818</v>
      </c>
    </row>
    <row customHeight="1" ht="11.25">
      <c r="A66" s="1851" t="s">
        <v>2261</v>
      </c>
      <c r="B66" s="1851" t="s">
        <v>16</v>
      </c>
      <c r="C66" s="1851" t="s">
        <v>2506</v>
      </c>
      <c r="D66" s="1851" t="s">
        <v>2507</v>
      </c>
      <c r="E66" s="1851" t="s">
        <v>2508</v>
      </c>
      <c r="F66" s="1851" t="s">
        <v>2327</v>
      </c>
      <c r="G66" s="1851" t="s">
        <v>22</v>
      </c>
      <c r="H66" s="1851" t="s">
        <v>22</v>
      </c>
      <c r="I66" s="1851" t="s">
        <v>818</v>
      </c>
    </row>
    <row customHeight="1" ht="11.25">
      <c r="A67" s="1851" t="s">
        <v>2261</v>
      </c>
      <c r="B67" s="1851" t="s">
        <v>16</v>
      </c>
      <c r="C67" s="1851" t="s">
        <v>13</v>
      </c>
      <c r="D67" s="1851" t="s">
        <v>46</v>
      </c>
      <c r="E67" s="1851" t="s">
        <v>49</v>
      </c>
      <c r="F67" s="1851" t="s">
        <v>51</v>
      </c>
      <c r="G67" s="1851" t="s">
        <v>2509</v>
      </c>
      <c r="H67" s="1851" t="s">
        <v>22</v>
      </c>
      <c r="I67" s="1851" t="s">
        <v>818</v>
      </c>
    </row>
    <row customHeight="1" ht="11.25">
      <c r="A68" s="1851" t="s">
        <v>2261</v>
      </c>
      <c r="B68" s="1851" t="s">
        <v>16</v>
      </c>
      <c r="C68" s="1851" t="s">
        <v>2510</v>
      </c>
      <c r="D68" s="1851" t="s">
        <v>2511</v>
      </c>
      <c r="E68" s="1851" t="s">
        <v>2512</v>
      </c>
      <c r="F68" s="1851" t="s">
        <v>2301</v>
      </c>
      <c r="G68" s="1851" t="s">
        <v>22</v>
      </c>
      <c r="H68" s="1851" t="s">
        <v>2513</v>
      </c>
      <c r="I68" s="1851" t="s">
        <v>818</v>
      </c>
    </row>
    <row customHeight="1" ht="11.25">
      <c r="A69" s="1851" t="s">
        <v>2261</v>
      </c>
      <c r="B69" s="1851" t="s">
        <v>16</v>
      </c>
      <c r="C69" s="1851" t="s">
        <v>2514</v>
      </c>
      <c r="D69" s="1851" t="s">
        <v>2515</v>
      </c>
      <c r="E69" s="1851" t="s">
        <v>2516</v>
      </c>
      <c r="F69" s="1851" t="s">
        <v>2269</v>
      </c>
      <c r="G69" s="1851" t="s">
        <v>2517</v>
      </c>
      <c r="H69" s="1851" t="s">
        <v>22</v>
      </c>
      <c r="I69" s="1851" t="s">
        <v>818</v>
      </c>
    </row>
    <row customHeight="1" ht="11.25">
      <c r="A70" s="1851" t="s">
        <v>2261</v>
      </c>
      <c r="B70" s="1851" t="s">
        <v>16</v>
      </c>
      <c r="C70" s="1851" t="s">
        <v>2518</v>
      </c>
      <c r="D70" s="1851" t="s">
        <v>2519</v>
      </c>
      <c r="E70" s="1851" t="s">
        <v>2520</v>
      </c>
      <c r="F70" s="1851" t="s">
        <v>2480</v>
      </c>
      <c r="G70" s="1851" t="s">
        <v>22</v>
      </c>
      <c r="H70" s="1851" t="s">
        <v>22</v>
      </c>
      <c r="I70" s="1851" t="s">
        <v>818</v>
      </c>
    </row>
    <row customHeight="1" ht="11.25">
      <c r="A71" s="1851" t="s">
        <v>2261</v>
      </c>
      <c r="B71" s="1851" t="s">
        <v>16</v>
      </c>
      <c r="C71" s="1851" t="s">
        <v>2521</v>
      </c>
      <c r="D71" s="1851" t="s">
        <v>2522</v>
      </c>
      <c r="E71" s="1851" t="s">
        <v>2291</v>
      </c>
      <c r="F71" s="1851" t="s">
        <v>2523</v>
      </c>
      <c r="G71" s="1851" t="s">
        <v>22</v>
      </c>
      <c r="H71" s="1851" t="s">
        <v>22</v>
      </c>
      <c r="I71" s="1851" t="s">
        <v>818</v>
      </c>
    </row>
    <row customHeight="1" ht="11.25">
      <c r="A72" s="1851" t="s">
        <v>2261</v>
      </c>
      <c r="B72" s="1851" t="s">
        <v>16</v>
      </c>
      <c r="C72" s="1851" t="s">
        <v>2524</v>
      </c>
      <c r="D72" s="1851" t="s">
        <v>2525</v>
      </c>
      <c r="E72" s="1851" t="s">
        <v>2526</v>
      </c>
      <c r="F72" s="1851" t="s">
        <v>2292</v>
      </c>
      <c r="G72" s="1851" t="s">
        <v>22</v>
      </c>
      <c r="H72" s="1851" t="s">
        <v>22</v>
      </c>
      <c r="I72" s="1851" t="s">
        <v>818</v>
      </c>
    </row>
    <row customHeight="1" ht="11.25">
      <c r="A73" s="1851" t="s">
        <v>2261</v>
      </c>
      <c r="B73" s="1851" t="s">
        <v>16</v>
      </c>
      <c r="C73" s="1851" t="s">
        <v>2527</v>
      </c>
      <c r="D73" s="1851" t="s">
        <v>2528</v>
      </c>
      <c r="E73" s="1851" t="s">
        <v>2529</v>
      </c>
      <c r="F73" s="1851" t="s">
        <v>2269</v>
      </c>
      <c r="G73" s="1851" t="s">
        <v>22</v>
      </c>
      <c r="H73" s="1851" t="s">
        <v>22</v>
      </c>
      <c r="I73" s="1851" t="s">
        <v>818</v>
      </c>
    </row>
    <row customHeight="1" ht="11.25">
      <c r="A74" s="1851" t="s">
        <v>2261</v>
      </c>
      <c r="B74" s="1851" t="s">
        <v>16</v>
      </c>
      <c r="C74" s="1851" t="s">
        <v>2530</v>
      </c>
      <c r="D74" s="1851" t="s">
        <v>2531</v>
      </c>
      <c r="E74" s="1851" t="s">
        <v>2532</v>
      </c>
      <c r="F74" s="1851" t="s">
        <v>2343</v>
      </c>
      <c r="G74" s="1851" t="s">
        <v>2533</v>
      </c>
      <c r="H74" s="1851" t="s">
        <v>22</v>
      </c>
      <c r="I74" s="1851" t="s">
        <v>818</v>
      </c>
    </row>
    <row customHeight="1" ht="11.25">
      <c r="A75" s="1851" t="s">
        <v>2261</v>
      </c>
      <c r="B75" s="1851" t="s">
        <v>16</v>
      </c>
      <c r="C75" s="1851" t="s">
        <v>2534</v>
      </c>
      <c r="D75" s="1851" t="s">
        <v>2535</v>
      </c>
      <c r="E75" s="1851" t="s">
        <v>2536</v>
      </c>
      <c r="F75" s="1851" t="s">
        <v>2537</v>
      </c>
      <c r="G75" s="1851" t="s">
        <v>22</v>
      </c>
      <c r="H75" s="1851" t="s">
        <v>22</v>
      </c>
      <c r="I75" s="1851" t="s">
        <v>818</v>
      </c>
    </row>
    <row customHeight="1" ht="11.25">
      <c r="A76" s="1851" t="s">
        <v>2261</v>
      </c>
      <c r="B76" s="1851" t="s">
        <v>16</v>
      </c>
      <c r="C76" s="1851" t="s">
        <v>2538</v>
      </c>
      <c r="D76" s="1851" t="s">
        <v>2539</v>
      </c>
      <c r="E76" s="1851" t="s">
        <v>2540</v>
      </c>
      <c r="F76" s="1851" t="s">
        <v>2426</v>
      </c>
      <c r="G76" s="1851" t="s">
        <v>22</v>
      </c>
      <c r="H76" s="1851" t="s">
        <v>22</v>
      </c>
      <c r="I76" s="1851" t="s">
        <v>818</v>
      </c>
    </row>
    <row customHeight="1" ht="11.25">
      <c r="A77" s="1851" t="s">
        <v>2261</v>
      </c>
      <c r="B77" s="1851" t="s">
        <v>16</v>
      </c>
      <c r="C77" s="1851" t="s">
        <v>2541</v>
      </c>
      <c r="D77" s="1851" t="s">
        <v>2542</v>
      </c>
      <c r="E77" s="1851" t="s">
        <v>2543</v>
      </c>
      <c r="F77" s="1851" t="s">
        <v>2292</v>
      </c>
      <c r="G77" s="1851" t="s">
        <v>22</v>
      </c>
      <c r="H77" s="1851" t="s">
        <v>22</v>
      </c>
      <c r="I77" s="1851" t="s">
        <v>818</v>
      </c>
    </row>
    <row customHeight="1" ht="11.25">
      <c r="A78" s="1851" t="s">
        <v>2261</v>
      </c>
      <c r="B78" s="1851" t="s">
        <v>16</v>
      </c>
      <c r="C78" s="1851" t="s">
        <v>2544</v>
      </c>
      <c r="D78" s="1851" t="s">
        <v>2545</v>
      </c>
      <c r="E78" s="1851" t="s">
        <v>2338</v>
      </c>
      <c r="F78" s="1851" t="s">
        <v>2546</v>
      </c>
      <c r="G78" s="1851" t="s">
        <v>22</v>
      </c>
      <c r="H78" s="1851" t="s">
        <v>22</v>
      </c>
      <c r="I78" s="1851" t="s">
        <v>818</v>
      </c>
    </row>
    <row customHeight="1" ht="11.25">
      <c r="A79" s="1851" t="s">
        <v>2261</v>
      </c>
      <c r="B79" s="1851" t="s">
        <v>16</v>
      </c>
      <c r="C79" s="1851" t="s">
        <v>2547</v>
      </c>
      <c r="D79" s="1851" t="s">
        <v>2548</v>
      </c>
      <c r="E79" s="1851" t="s">
        <v>2549</v>
      </c>
      <c r="F79" s="1851" t="s">
        <v>2315</v>
      </c>
      <c r="G79" s="1851" t="s">
        <v>22</v>
      </c>
      <c r="H79" s="1851" t="s">
        <v>22</v>
      </c>
      <c r="I79" s="1851" t="s">
        <v>818</v>
      </c>
    </row>
    <row customHeight="1" ht="11.25">
      <c r="A80" s="1851" t="s">
        <v>2261</v>
      </c>
      <c r="B80" s="1851" t="s">
        <v>16</v>
      </c>
      <c r="C80" s="1851" t="s">
        <v>2550</v>
      </c>
      <c r="D80" s="1851" t="s">
        <v>2551</v>
      </c>
      <c r="E80" s="1851" t="s">
        <v>2552</v>
      </c>
      <c r="F80" s="1851" t="s">
        <v>2553</v>
      </c>
      <c r="G80" s="1851" t="s">
        <v>22</v>
      </c>
      <c r="H80" s="1851" t="s">
        <v>22</v>
      </c>
      <c r="I80" s="1851" t="s">
        <v>818</v>
      </c>
    </row>
    <row customHeight="1" ht="11.25">
      <c r="A81" s="1851" t="s">
        <v>2261</v>
      </c>
      <c r="B81" s="1851" t="s">
        <v>16</v>
      </c>
      <c r="C81" s="1851" t="s">
        <v>2554</v>
      </c>
      <c r="D81" s="1851" t="s">
        <v>2555</v>
      </c>
      <c r="E81" s="1851" t="s">
        <v>2556</v>
      </c>
      <c r="F81" s="1851" t="s">
        <v>2494</v>
      </c>
      <c r="G81" s="1851" t="s">
        <v>2557</v>
      </c>
      <c r="H81" s="1851" t="s">
        <v>22</v>
      </c>
      <c r="I81" s="1851" t="s">
        <v>818</v>
      </c>
    </row>
    <row customHeight="1" ht="11.25">
      <c r="A82" s="1851" t="s">
        <v>2261</v>
      </c>
      <c r="B82" s="1851" t="s">
        <v>16</v>
      </c>
      <c r="C82" s="1851" t="s">
        <v>2558</v>
      </c>
      <c r="D82" s="1851" t="s">
        <v>2559</v>
      </c>
      <c r="E82" s="1851" t="s">
        <v>2560</v>
      </c>
      <c r="F82" s="1851" t="s">
        <v>2561</v>
      </c>
      <c r="G82" s="1851" t="s">
        <v>2562</v>
      </c>
      <c r="H82" s="1851" t="s">
        <v>22</v>
      </c>
      <c r="I82" s="1851" t="s">
        <v>818</v>
      </c>
    </row>
    <row customHeight="1" ht="11.25">
      <c r="A83" s="1851" t="s">
        <v>2261</v>
      </c>
      <c r="B83" s="1851" t="s">
        <v>16</v>
      </c>
      <c r="C83" s="1851" t="s">
        <v>2563</v>
      </c>
      <c r="D83" s="1851" t="s">
        <v>2559</v>
      </c>
      <c r="E83" s="1851" t="s">
        <v>2560</v>
      </c>
      <c r="F83" s="1851" t="s">
        <v>2564</v>
      </c>
      <c r="G83" s="1851" t="s">
        <v>22</v>
      </c>
      <c r="H83" s="1851" t="s">
        <v>22</v>
      </c>
      <c r="I83" s="1851" t="s">
        <v>818</v>
      </c>
    </row>
    <row customHeight="1" ht="11.25">
      <c r="A84" s="1851" t="s">
        <v>2261</v>
      </c>
      <c r="B84" s="1851" t="s">
        <v>16</v>
      </c>
      <c r="C84" s="1851" t="s">
        <v>2565</v>
      </c>
      <c r="D84" s="1851" t="s">
        <v>2566</v>
      </c>
      <c r="E84" s="1851" t="s">
        <v>2264</v>
      </c>
      <c r="F84" s="1851" t="s">
        <v>2567</v>
      </c>
      <c r="G84" s="1851" t="s">
        <v>22</v>
      </c>
      <c r="H84" s="1851" t="s">
        <v>22</v>
      </c>
      <c r="I84" s="1851" t="s">
        <v>818</v>
      </c>
    </row>
    <row customHeight="1" ht="11.25">
      <c r="A85" s="1851" t="s">
        <v>2261</v>
      </c>
      <c r="B85" s="1851" t="s">
        <v>16</v>
      </c>
      <c r="C85" s="1851" t="s">
        <v>2568</v>
      </c>
      <c r="D85" s="1851" t="s">
        <v>2569</v>
      </c>
      <c r="E85" s="1851" t="s">
        <v>2264</v>
      </c>
      <c r="F85" s="1851" t="s">
        <v>2570</v>
      </c>
      <c r="G85" s="1851" t="s">
        <v>22</v>
      </c>
      <c r="H85" s="1851" t="s">
        <v>22</v>
      </c>
      <c r="I85" s="1851" t="s">
        <v>818</v>
      </c>
    </row>
    <row customHeight="1" ht="11.25">
      <c r="A86" s="1851" t="s">
        <v>2261</v>
      </c>
      <c r="B86" s="1851" t="s">
        <v>16</v>
      </c>
      <c r="C86" s="1851" t="s">
        <v>2571</v>
      </c>
      <c r="D86" s="1851" t="s">
        <v>2572</v>
      </c>
      <c r="E86" s="1851" t="s">
        <v>2264</v>
      </c>
      <c r="F86" s="1851" t="s">
        <v>2573</v>
      </c>
      <c r="G86" s="1851" t="s">
        <v>22</v>
      </c>
      <c r="H86" s="1851" t="s">
        <v>22</v>
      </c>
      <c r="I86" s="1851" t="s">
        <v>818</v>
      </c>
    </row>
    <row customHeight="1" ht="11.25">
      <c r="A87" s="1851" t="s">
        <v>2261</v>
      </c>
      <c r="B87" s="1851" t="s">
        <v>16</v>
      </c>
      <c r="C87" s="1851" t="s">
        <v>2574</v>
      </c>
      <c r="D87" s="1851" t="s">
        <v>2575</v>
      </c>
      <c r="E87" s="1851" t="s">
        <v>2264</v>
      </c>
      <c r="F87" s="1851" t="s">
        <v>2576</v>
      </c>
      <c r="G87" s="1851" t="s">
        <v>22</v>
      </c>
      <c r="H87" s="1851" t="s">
        <v>22</v>
      </c>
      <c r="I87" s="1851" t="s">
        <v>818</v>
      </c>
    </row>
    <row customHeight="1" ht="11.25">
      <c r="A88" s="1851" t="s">
        <v>2261</v>
      </c>
      <c r="B88" s="1851" t="s">
        <v>16</v>
      </c>
      <c r="C88" s="1851" t="s">
        <v>2577</v>
      </c>
      <c r="D88" s="1851" t="s">
        <v>2578</v>
      </c>
      <c r="E88" s="1851" t="s">
        <v>2264</v>
      </c>
      <c r="F88" s="1851" t="s">
        <v>2579</v>
      </c>
      <c r="G88" s="1851" t="s">
        <v>22</v>
      </c>
      <c r="H88" s="1851" t="s">
        <v>22</v>
      </c>
      <c r="I88" s="1851" t="s">
        <v>818</v>
      </c>
    </row>
    <row customHeight="1" ht="11.25">
      <c r="A89" s="1851" t="s">
        <v>2261</v>
      </c>
      <c r="B89" s="1851" t="s">
        <v>16</v>
      </c>
      <c r="C89" s="1851" t="s">
        <v>2580</v>
      </c>
      <c r="D89" s="1851" t="s">
        <v>2581</v>
      </c>
      <c r="E89" s="1851" t="s">
        <v>2264</v>
      </c>
      <c r="F89" s="1851" t="s">
        <v>2582</v>
      </c>
      <c r="G89" s="1851" t="s">
        <v>22</v>
      </c>
      <c r="H89" s="1851" t="s">
        <v>22</v>
      </c>
      <c r="I89" s="1851" t="s">
        <v>818</v>
      </c>
    </row>
    <row customHeight="1" ht="11.25">
      <c r="A90" s="1851" t="s">
        <v>2261</v>
      </c>
      <c r="B90" s="1851" t="s">
        <v>16</v>
      </c>
      <c r="C90" s="1851" t="s">
        <v>2583</v>
      </c>
      <c r="D90" s="1851" t="s">
        <v>2584</v>
      </c>
      <c r="E90" s="1851" t="s">
        <v>2264</v>
      </c>
      <c r="F90" s="1851" t="s">
        <v>2585</v>
      </c>
      <c r="G90" s="1851" t="s">
        <v>22</v>
      </c>
      <c r="H90" s="1851" t="s">
        <v>22</v>
      </c>
      <c r="I90" s="1851" t="s">
        <v>818</v>
      </c>
    </row>
    <row customHeight="1" ht="11.25">
      <c r="A91" s="1851" t="s">
        <v>2261</v>
      </c>
      <c r="B91" s="1851" t="s">
        <v>16</v>
      </c>
      <c r="C91" s="1851" t="s">
        <v>2586</v>
      </c>
      <c r="D91" s="1851" t="s">
        <v>2587</v>
      </c>
      <c r="E91" s="1851" t="s">
        <v>2264</v>
      </c>
      <c r="F91" s="1851" t="s">
        <v>2588</v>
      </c>
      <c r="G91" s="1851" t="s">
        <v>22</v>
      </c>
      <c r="H91" s="1851" t="s">
        <v>22</v>
      </c>
      <c r="I91" s="1851" t="s">
        <v>818</v>
      </c>
    </row>
    <row customHeight="1" ht="11.25">
      <c r="A92" s="1851" t="s">
        <v>2261</v>
      </c>
      <c r="B92" s="1851" t="s">
        <v>16</v>
      </c>
      <c r="C92" s="1851" t="s">
        <v>2589</v>
      </c>
      <c r="D92" s="1851" t="s">
        <v>2590</v>
      </c>
      <c r="E92" s="1851" t="s">
        <v>2264</v>
      </c>
      <c r="F92" s="1851" t="s">
        <v>2591</v>
      </c>
      <c r="G92" s="1851" t="s">
        <v>22</v>
      </c>
      <c r="H92" s="1851" t="s">
        <v>22</v>
      </c>
      <c r="I92" s="1851" t="s">
        <v>818</v>
      </c>
    </row>
    <row customHeight="1" ht="11.25">
      <c r="A93" s="1851" t="s">
        <v>2261</v>
      </c>
      <c r="B93" s="1851" t="s">
        <v>16</v>
      </c>
      <c r="C93" s="1851" t="s">
        <v>2592</v>
      </c>
      <c r="D93" s="1851" t="s">
        <v>2593</v>
      </c>
      <c r="E93" s="1851" t="s">
        <v>2264</v>
      </c>
      <c r="F93" s="1851" t="s">
        <v>2594</v>
      </c>
      <c r="G93" s="1851" t="s">
        <v>22</v>
      </c>
      <c r="H93" s="1851" t="s">
        <v>22</v>
      </c>
      <c r="I93" s="1851" t="s">
        <v>818</v>
      </c>
    </row>
    <row customHeight="1" ht="11.25">
      <c r="A94" s="1851" t="s">
        <v>2261</v>
      </c>
      <c r="B94" s="1851" t="s">
        <v>16</v>
      </c>
      <c r="C94" s="1851" t="s">
        <v>2595</v>
      </c>
      <c r="D94" s="1851" t="s">
        <v>2596</v>
      </c>
      <c r="E94" s="1851" t="s">
        <v>2264</v>
      </c>
      <c r="F94" s="1851" t="s">
        <v>2597</v>
      </c>
      <c r="G94" s="1851" t="s">
        <v>22</v>
      </c>
      <c r="H94" s="1851" t="s">
        <v>22</v>
      </c>
      <c r="I94" s="1851" t="s">
        <v>818</v>
      </c>
    </row>
    <row customHeight="1" ht="11.25">
      <c r="A95" s="1851" t="s">
        <v>2261</v>
      </c>
      <c r="B95" s="1851" t="s">
        <v>16</v>
      </c>
      <c r="C95" s="1851" t="s">
        <v>2598</v>
      </c>
      <c r="D95" s="1851" t="s">
        <v>2599</v>
      </c>
      <c r="E95" s="1851" t="s">
        <v>2600</v>
      </c>
      <c r="F95" s="1851" t="s">
        <v>2601</v>
      </c>
      <c r="G95" s="1851" t="s">
        <v>22</v>
      </c>
      <c r="H95" s="1851" t="s">
        <v>22</v>
      </c>
      <c r="I95" s="1851" t="s">
        <v>818</v>
      </c>
    </row>
    <row customHeight="1" ht="11.25">
      <c r="A96" s="1851" t="s">
        <v>2261</v>
      </c>
      <c r="B96" s="1851" t="s">
        <v>16</v>
      </c>
      <c r="C96" s="1851" t="s">
        <v>2602</v>
      </c>
      <c r="D96" s="1851" t="s">
        <v>2603</v>
      </c>
      <c r="E96" s="1851" t="s">
        <v>2600</v>
      </c>
      <c r="F96" s="1851" t="s">
        <v>2604</v>
      </c>
      <c r="G96" s="1851" t="s">
        <v>22</v>
      </c>
      <c r="H96" s="1851" t="s">
        <v>22</v>
      </c>
      <c r="I96" s="1851" t="s">
        <v>818</v>
      </c>
    </row>
    <row customHeight="1" ht="11.25">
      <c r="A97" s="1851" t="s">
        <v>2261</v>
      </c>
      <c r="B97" s="1851" t="s">
        <v>16</v>
      </c>
      <c r="C97" s="1851" t="s">
        <v>2605</v>
      </c>
      <c r="D97" s="1851" t="s">
        <v>2606</v>
      </c>
      <c r="E97" s="1851" t="s">
        <v>2600</v>
      </c>
      <c r="F97" s="1851" t="s">
        <v>2607</v>
      </c>
      <c r="G97" s="1851" t="s">
        <v>22</v>
      </c>
      <c r="H97" s="1851" t="s">
        <v>22</v>
      </c>
      <c r="I97" s="1851" t="s">
        <v>818</v>
      </c>
    </row>
    <row customHeight="1" ht="11.25">
      <c r="A98" s="1851" t="s">
        <v>2261</v>
      </c>
      <c r="B98" s="1851" t="s">
        <v>16</v>
      </c>
      <c r="C98" s="1851" t="s">
        <v>2608</v>
      </c>
      <c r="D98" s="1851" t="s">
        <v>2609</v>
      </c>
      <c r="E98" s="1851" t="s">
        <v>2600</v>
      </c>
      <c r="F98" s="1851" t="s">
        <v>2610</v>
      </c>
      <c r="G98" s="1851" t="s">
        <v>22</v>
      </c>
      <c r="H98" s="1851" t="s">
        <v>22</v>
      </c>
      <c r="I98" s="1851" t="s">
        <v>818</v>
      </c>
    </row>
    <row customHeight="1" ht="11.25">
      <c r="A99" s="1851" t="s">
        <v>2261</v>
      </c>
      <c r="B99" s="1851" t="s">
        <v>16</v>
      </c>
      <c r="C99" s="1851" t="s">
        <v>2611</v>
      </c>
      <c r="D99" s="1851" t="s">
        <v>2612</v>
      </c>
      <c r="E99" s="1851" t="s">
        <v>2613</v>
      </c>
      <c r="F99" s="1851" t="s">
        <v>2614</v>
      </c>
      <c r="G99" s="1851" t="s">
        <v>2615</v>
      </c>
      <c r="H99" s="1851" t="s">
        <v>22</v>
      </c>
      <c r="I99" s="1851" t="s">
        <v>818</v>
      </c>
    </row>
    <row customHeight="1" ht="11.25">
      <c r="A100" s="1851" t="s">
        <v>2261</v>
      </c>
      <c r="B100" s="1851" t="s">
        <v>16</v>
      </c>
      <c r="C100" s="1851" t="s">
        <v>2616</v>
      </c>
      <c r="D100" s="1851" t="s">
        <v>2617</v>
      </c>
      <c r="E100" s="1851" t="s">
        <v>2618</v>
      </c>
      <c r="F100" s="1851" t="s">
        <v>2301</v>
      </c>
      <c r="G100" s="1851" t="s">
        <v>22</v>
      </c>
      <c r="H100" s="1851" t="s">
        <v>22</v>
      </c>
      <c r="I100" s="1851" t="s">
        <v>818</v>
      </c>
    </row>
    <row customHeight="1" ht="11.25">
      <c r="A101" s="1851" t="s">
        <v>2261</v>
      </c>
      <c r="B101" s="1851" t="s">
        <v>16</v>
      </c>
      <c r="C101" s="1851" t="s">
        <v>2619</v>
      </c>
      <c r="D101" s="1851" t="s">
        <v>2620</v>
      </c>
      <c r="E101" s="1851" t="s">
        <v>2621</v>
      </c>
      <c r="F101" s="1851" t="s">
        <v>2301</v>
      </c>
      <c r="G101" s="1851" t="s">
        <v>22</v>
      </c>
      <c r="H101" s="1851" t="s">
        <v>22</v>
      </c>
      <c r="I101" s="1851" t="s">
        <v>818</v>
      </c>
    </row>
    <row customHeight="1" ht="11.25">
      <c r="A102" s="1851" t="s">
        <v>2261</v>
      </c>
      <c r="B102" s="1851" t="s">
        <v>16</v>
      </c>
      <c r="C102" s="1851" t="s">
        <v>2622</v>
      </c>
      <c r="D102" s="1851" t="s">
        <v>2623</v>
      </c>
      <c r="E102" s="1851" t="s">
        <v>2624</v>
      </c>
      <c r="F102" s="1851" t="s">
        <v>2614</v>
      </c>
      <c r="G102" s="1851" t="s">
        <v>2615</v>
      </c>
      <c r="H102" s="1851" t="s">
        <v>22</v>
      </c>
      <c r="I102" s="1851" t="s">
        <v>818</v>
      </c>
    </row>
    <row customHeight="1" ht="11.25">
      <c r="A103" s="1851" t="s">
        <v>2261</v>
      </c>
      <c r="B103" s="1851" t="s">
        <v>16</v>
      </c>
      <c r="C103" s="1851" t="s">
        <v>2625</v>
      </c>
      <c r="D103" s="1851" t="s">
        <v>2626</v>
      </c>
      <c r="E103" s="1851" t="s">
        <v>2272</v>
      </c>
      <c r="F103" s="1851" t="s">
        <v>2627</v>
      </c>
      <c r="G103" s="1851" t="s">
        <v>22</v>
      </c>
      <c r="H103" s="1851" t="s">
        <v>22</v>
      </c>
      <c r="I103" s="1851" t="s">
        <v>818</v>
      </c>
    </row>
    <row customHeight="1" ht="11.25">
      <c r="A104" s="1851" t="s">
        <v>2261</v>
      </c>
      <c r="B104" s="1851" t="s">
        <v>16</v>
      </c>
      <c r="C104" s="1851" t="s">
        <v>2628</v>
      </c>
      <c r="D104" s="1851" t="s">
        <v>2629</v>
      </c>
      <c r="E104" s="1851" t="s">
        <v>2272</v>
      </c>
      <c r="F104" s="1851" t="s">
        <v>2426</v>
      </c>
      <c r="G104" s="1851" t="s">
        <v>22</v>
      </c>
      <c r="H104" s="1851" t="s">
        <v>22</v>
      </c>
      <c r="I104" s="1851" t="s">
        <v>818</v>
      </c>
    </row>
    <row customHeight="1" ht="11.25">
      <c r="A105" s="1851" t="s">
        <v>2261</v>
      </c>
      <c r="B105" s="1851" t="s">
        <v>16</v>
      </c>
      <c r="C105" s="1851" t="s">
        <v>2630</v>
      </c>
      <c r="D105" s="1851" t="s">
        <v>2631</v>
      </c>
      <c r="E105" s="1851" t="s">
        <v>2632</v>
      </c>
      <c r="F105" s="1851" t="s">
        <v>2633</v>
      </c>
      <c r="G105" s="1851" t="s">
        <v>22</v>
      </c>
      <c r="H105" s="1851" t="s">
        <v>22</v>
      </c>
      <c r="I105" s="1851" t="s">
        <v>818</v>
      </c>
    </row>
    <row customHeight="1" ht="11.25">
      <c r="A106" s="1851" t="s">
        <v>2261</v>
      </c>
      <c r="B106" s="1851" t="s">
        <v>16</v>
      </c>
      <c r="C106" s="1851" t="s">
        <v>2634</v>
      </c>
      <c r="D106" s="1851" t="s">
        <v>2631</v>
      </c>
      <c r="E106" s="1851" t="s">
        <v>2632</v>
      </c>
      <c r="F106" s="1851" t="s">
        <v>2635</v>
      </c>
      <c r="G106" s="1851" t="s">
        <v>2636</v>
      </c>
      <c r="H106" s="1851" t="s">
        <v>22</v>
      </c>
      <c r="I106" s="1851" t="s">
        <v>818</v>
      </c>
    </row>
    <row customHeight="1" ht="11.25">
      <c r="A107" s="1851" t="s">
        <v>2261</v>
      </c>
      <c r="B107" s="1851" t="s">
        <v>16</v>
      </c>
      <c r="C107" s="1851" t="s">
        <v>2637</v>
      </c>
      <c r="D107" s="1851" t="s">
        <v>2638</v>
      </c>
      <c r="E107" s="1851" t="s">
        <v>2639</v>
      </c>
      <c r="F107" s="1851" t="s">
        <v>2301</v>
      </c>
      <c r="G107" s="1851" t="s">
        <v>2640</v>
      </c>
      <c r="H107" s="1851" t="s">
        <v>22</v>
      </c>
      <c r="I107" s="1851" t="s">
        <v>818</v>
      </c>
    </row>
    <row customHeight="1" ht="11.25">
      <c r="A108" s="1851" t="s">
        <v>2261</v>
      </c>
      <c r="B108" s="1851" t="s">
        <v>16</v>
      </c>
      <c r="C108" s="1851" t="s">
        <v>2641</v>
      </c>
      <c r="D108" s="1851" t="s">
        <v>2642</v>
      </c>
      <c r="E108" s="1851" t="s">
        <v>2643</v>
      </c>
      <c r="F108" s="1851" t="s">
        <v>2315</v>
      </c>
      <c r="G108" s="1851" t="s">
        <v>2644</v>
      </c>
      <c r="H108" s="1851" t="s">
        <v>22</v>
      </c>
      <c r="I108" s="1851" t="s">
        <v>818</v>
      </c>
    </row>
    <row customHeight="1" ht="11.25">
      <c r="A109" s="1851" t="s">
        <v>2261</v>
      </c>
      <c r="B109" s="1851" t="s">
        <v>16</v>
      </c>
      <c r="C109" s="1851" t="s">
        <v>2645</v>
      </c>
      <c r="D109" s="1851" t="s">
        <v>2646</v>
      </c>
      <c r="E109" s="1851" t="s">
        <v>2647</v>
      </c>
      <c r="F109" s="1851" t="s">
        <v>2327</v>
      </c>
      <c r="G109" s="1851" t="s">
        <v>22</v>
      </c>
      <c r="H109" s="1851" t="s">
        <v>22</v>
      </c>
      <c r="I109" s="1851" t="s">
        <v>818</v>
      </c>
    </row>
    <row customHeight="1" ht="11.25">
      <c r="A110" s="1851" t="s">
        <v>2261</v>
      </c>
      <c r="B110" s="1851" t="s">
        <v>16</v>
      </c>
      <c r="C110" s="1851" t="s">
        <v>2648</v>
      </c>
      <c r="D110" s="1851" t="s">
        <v>2649</v>
      </c>
      <c r="E110" s="1851" t="s">
        <v>2650</v>
      </c>
      <c r="F110" s="1851" t="s">
        <v>2311</v>
      </c>
      <c r="G110" s="1851" t="s">
        <v>22</v>
      </c>
      <c r="H110" s="1851" t="s">
        <v>22</v>
      </c>
      <c r="I110" s="1851" t="s">
        <v>818</v>
      </c>
    </row>
    <row customHeight="1" ht="11.25">
      <c r="A111" s="1851" t="s">
        <v>2261</v>
      </c>
      <c r="B111" s="1851" t="s">
        <v>16</v>
      </c>
      <c r="C111" s="1851" t="s">
        <v>2651</v>
      </c>
      <c r="D111" s="1851" t="s">
        <v>2652</v>
      </c>
      <c r="E111" s="1851" t="s">
        <v>2653</v>
      </c>
      <c r="F111" s="1851" t="s">
        <v>2320</v>
      </c>
      <c r="G111" s="1851" t="s">
        <v>22</v>
      </c>
      <c r="H111" s="1851" t="s">
        <v>22</v>
      </c>
      <c r="I111" s="1851" t="s">
        <v>818</v>
      </c>
    </row>
    <row customHeight="1" ht="11.25">
      <c r="A112" s="1851" t="s">
        <v>2261</v>
      </c>
      <c r="B112" s="1851" t="s">
        <v>16</v>
      </c>
      <c r="C112" s="1851" t="s">
        <v>2654</v>
      </c>
      <c r="D112" s="1851" t="s">
        <v>2655</v>
      </c>
      <c r="E112" s="1851" t="s">
        <v>2656</v>
      </c>
      <c r="F112" s="1851" t="s">
        <v>2465</v>
      </c>
      <c r="G112" s="1851" t="s">
        <v>22</v>
      </c>
      <c r="H112" s="1851" t="s">
        <v>22</v>
      </c>
      <c r="I112" s="1851" t="s">
        <v>818</v>
      </c>
    </row>
    <row customHeight="1" ht="11.25">
      <c r="A113" s="1851" t="s">
        <v>2261</v>
      </c>
      <c r="B113" s="1851" t="s">
        <v>16</v>
      </c>
      <c r="C113" s="1851" t="s">
        <v>2657</v>
      </c>
      <c r="D113" s="1851" t="s">
        <v>2658</v>
      </c>
      <c r="E113" s="1851" t="s">
        <v>2659</v>
      </c>
      <c r="F113" s="1851" t="s">
        <v>2363</v>
      </c>
      <c r="G113" s="1851" t="s">
        <v>22</v>
      </c>
      <c r="H113" s="1851" t="s">
        <v>22</v>
      </c>
      <c r="I113" s="1851" t="s">
        <v>818</v>
      </c>
    </row>
    <row customHeight="1" ht="11.25">
      <c r="A114" s="1851" t="s">
        <v>2261</v>
      </c>
      <c r="B114" s="1851" t="s">
        <v>16</v>
      </c>
      <c r="C114" s="1851" t="s">
        <v>2660</v>
      </c>
      <c r="D114" s="1851" t="s">
        <v>2661</v>
      </c>
      <c r="E114" s="1851" t="s">
        <v>2662</v>
      </c>
      <c r="F114" s="1851" t="s">
        <v>2269</v>
      </c>
      <c r="G114" s="1851" t="s">
        <v>2663</v>
      </c>
      <c r="H114" s="1851" t="s">
        <v>22</v>
      </c>
      <c r="I114" s="1851" t="s">
        <v>818</v>
      </c>
    </row>
    <row customHeight="1" ht="11.25">
      <c r="A115" s="1851" t="s">
        <v>2261</v>
      </c>
      <c r="B115" s="1851" t="s">
        <v>16</v>
      </c>
      <c r="C115" s="1851" t="s">
        <v>2664</v>
      </c>
      <c r="D115" s="1851" t="s">
        <v>2665</v>
      </c>
      <c r="E115" s="1851" t="s">
        <v>2666</v>
      </c>
      <c r="F115" s="1851" t="s">
        <v>2667</v>
      </c>
      <c r="G115" s="1851" t="s">
        <v>22</v>
      </c>
      <c r="H115" s="1851" t="s">
        <v>22</v>
      </c>
      <c r="I115" s="1851" t="s">
        <v>818</v>
      </c>
    </row>
    <row customHeight="1" ht="11.25">
      <c r="A116" s="1851" t="s">
        <v>2261</v>
      </c>
      <c r="B116" s="1851" t="s">
        <v>16</v>
      </c>
      <c r="C116" s="1851" t="s">
        <v>2668</v>
      </c>
      <c r="D116" s="1851" t="s">
        <v>2669</v>
      </c>
      <c r="E116" s="1851" t="s">
        <v>2670</v>
      </c>
      <c r="F116" s="1851" t="s">
        <v>2292</v>
      </c>
      <c r="G116" s="1851" t="s">
        <v>2671</v>
      </c>
      <c r="H116" s="1851" t="s">
        <v>22</v>
      </c>
      <c r="I116" s="1851" t="s">
        <v>818</v>
      </c>
    </row>
    <row customHeight="1" ht="11.25">
      <c r="A117" s="1851" t="s">
        <v>2261</v>
      </c>
      <c r="B117" s="1851" t="s">
        <v>16</v>
      </c>
      <c r="C117" s="1851" t="s">
        <v>2672</v>
      </c>
      <c r="D117" s="1851" t="s">
        <v>2673</v>
      </c>
      <c r="E117" s="1851" t="s">
        <v>2674</v>
      </c>
      <c r="F117" s="1851" t="s">
        <v>2473</v>
      </c>
      <c r="G117" s="1851" t="s">
        <v>22</v>
      </c>
      <c r="H117" s="1851" t="s">
        <v>22</v>
      </c>
      <c r="I117" s="1851" t="s">
        <v>818</v>
      </c>
    </row>
    <row customHeight="1" ht="11.25">
      <c r="A118" s="1851" t="s">
        <v>2261</v>
      </c>
      <c r="B118" s="1851" t="s">
        <v>16</v>
      </c>
      <c r="C118" s="1851" t="s">
        <v>2675</v>
      </c>
      <c r="D118" s="1851" t="s">
        <v>2676</v>
      </c>
      <c r="E118" s="1851" t="s">
        <v>2677</v>
      </c>
      <c r="F118" s="1851" t="s">
        <v>2421</v>
      </c>
      <c r="G118" s="1851" t="s">
        <v>22</v>
      </c>
      <c r="H118" s="1851" t="s">
        <v>22</v>
      </c>
      <c r="I118" s="1851" t="s">
        <v>818</v>
      </c>
    </row>
    <row customHeight="1" ht="11.25">
      <c r="A119" s="1851" t="s">
        <v>2261</v>
      </c>
      <c r="B119" s="1851" t="s">
        <v>16</v>
      </c>
      <c r="C119" s="1851" t="s">
        <v>2678</v>
      </c>
      <c r="D119" s="1851" t="s">
        <v>2679</v>
      </c>
      <c r="E119" s="1851" t="s">
        <v>2680</v>
      </c>
      <c r="F119" s="1851" t="s">
        <v>2292</v>
      </c>
      <c r="G119" s="1851" t="s">
        <v>2681</v>
      </c>
      <c r="H119" s="1851" t="s">
        <v>22</v>
      </c>
      <c r="I119" s="1851" t="s">
        <v>818</v>
      </c>
    </row>
    <row customHeight="1" ht="11.25">
      <c r="A120" s="1851" t="s">
        <v>2261</v>
      </c>
      <c r="B120" s="1851" t="s">
        <v>16</v>
      </c>
      <c r="C120" s="1851" t="s">
        <v>2682</v>
      </c>
      <c r="D120" s="1851" t="s">
        <v>2683</v>
      </c>
      <c r="E120" s="1851" t="s">
        <v>2684</v>
      </c>
      <c r="F120" s="1851" t="s">
        <v>2292</v>
      </c>
      <c r="G120" s="1851" t="s">
        <v>22</v>
      </c>
      <c r="H120" s="1851" t="s">
        <v>22</v>
      </c>
      <c r="I120" s="1851" t="s">
        <v>818</v>
      </c>
    </row>
    <row customHeight="1" ht="11.25">
      <c r="A121" s="1851" t="s">
        <v>2261</v>
      </c>
      <c r="B121" s="1851" t="s">
        <v>16</v>
      </c>
      <c r="C121" s="1851" t="s">
        <v>2685</v>
      </c>
      <c r="D121" s="1851" t="s">
        <v>2686</v>
      </c>
      <c r="E121" s="1851" t="s">
        <v>2687</v>
      </c>
      <c r="F121" s="1851" t="s">
        <v>2473</v>
      </c>
      <c r="G121" s="1851" t="s">
        <v>22</v>
      </c>
      <c r="H121" s="1851" t="s">
        <v>22</v>
      </c>
      <c r="I121" s="1851" t="s">
        <v>818</v>
      </c>
    </row>
    <row customHeight="1" ht="11.25">
      <c r="A122" s="1851" t="s">
        <v>2261</v>
      </c>
      <c r="B122" s="1851" t="s">
        <v>16</v>
      </c>
      <c r="C122" s="1851" t="s">
        <v>2688</v>
      </c>
      <c r="D122" s="1851" t="s">
        <v>2689</v>
      </c>
      <c r="E122" s="1851" t="s">
        <v>2690</v>
      </c>
      <c r="F122" s="1851" t="s">
        <v>2667</v>
      </c>
      <c r="G122" s="1851" t="s">
        <v>22</v>
      </c>
      <c r="H122" s="1851" t="s">
        <v>22</v>
      </c>
      <c r="I122" s="1851" t="s">
        <v>818</v>
      </c>
    </row>
    <row customHeight="1" ht="11.25">
      <c r="A123" s="1851" t="s">
        <v>2261</v>
      </c>
      <c r="B123" s="1851" t="s">
        <v>16</v>
      </c>
      <c r="C123" s="1851" t="s">
        <v>2691</v>
      </c>
      <c r="D123" s="1851" t="s">
        <v>2692</v>
      </c>
      <c r="E123" s="1851" t="s">
        <v>2693</v>
      </c>
      <c r="F123" s="1851" t="s">
        <v>2292</v>
      </c>
      <c r="G123" s="1851" t="s">
        <v>22</v>
      </c>
      <c r="H123" s="1851" t="s">
        <v>22</v>
      </c>
      <c r="I123" s="1851" t="s">
        <v>818</v>
      </c>
    </row>
    <row customHeight="1" ht="11.25">
      <c r="A124" s="1851" t="s">
        <v>2261</v>
      </c>
      <c r="B124" s="1851" t="s">
        <v>16</v>
      </c>
      <c r="C124" s="1851" t="s">
        <v>2694</v>
      </c>
      <c r="D124" s="1851" t="s">
        <v>2695</v>
      </c>
      <c r="E124" s="1851" t="s">
        <v>2696</v>
      </c>
      <c r="F124" s="1851" t="s">
        <v>2363</v>
      </c>
      <c r="G124" s="1851" t="s">
        <v>2697</v>
      </c>
      <c r="H124" s="1851" t="s">
        <v>22</v>
      </c>
      <c r="I124" s="1851" t="s">
        <v>818</v>
      </c>
    </row>
    <row customHeight="1" ht="11.25">
      <c r="A125" s="1851" t="s">
        <v>2261</v>
      </c>
      <c r="B125" s="1851" t="s">
        <v>16</v>
      </c>
      <c r="C125" s="1851" t="s">
        <v>2698</v>
      </c>
      <c r="D125" s="1851" t="s">
        <v>2699</v>
      </c>
      <c r="E125" s="1851" t="s">
        <v>2700</v>
      </c>
      <c r="F125" s="1851" t="s">
        <v>2292</v>
      </c>
      <c r="G125" s="1851" t="s">
        <v>22</v>
      </c>
      <c r="H125" s="1851" t="s">
        <v>22</v>
      </c>
      <c r="I125" s="1851" t="s">
        <v>818</v>
      </c>
    </row>
    <row customHeight="1" ht="11.25">
      <c r="A126" s="1851" t="s">
        <v>2261</v>
      </c>
      <c r="B126" s="1851" t="s">
        <v>16</v>
      </c>
      <c r="C126" s="1851" t="s">
        <v>2701</v>
      </c>
      <c r="D126" s="1851" t="s">
        <v>2702</v>
      </c>
      <c r="E126" s="1851" t="s">
        <v>2703</v>
      </c>
      <c r="F126" s="1851" t="s">
        <v>2348</v>
      </c>
      <c r="G126" s="1851" t="s">
        <v>22</v>
      </c>
      <c r="H126" s="1851" t="s">
        <v>22</v>
      </c>
      <c r="I126" s="1851" t="s">
        <v>818</v>
      </c>
    </row>
    <row customHeight="1" ht="11.25">
      <c r="A127" s="1851" t="s">
        <v>2261</v>
      </c>
      <c r="B127" s="1851" t="s">
        <v>16</v>
      </c>
      <c r="C127" s="1851" t="s">
        <v>2704</v>
      </c>
      <c r="D127" s="1851" t="s">
        <v>2705</v>
      </c>
      <c r="E127" s="1851" t="s">
        <v>2706</v>
      </c>
      <c r="F127" s="1851" t="s">
        <v>2707</v>
      </c>
      <c r="G127" s="1851" t="s">
        <v>2708</v>
      </c>
      <c r="H127" s="1851" t="s">
        <v>22</v>
      </c>
      <c r="I127" s="1851" t="s">
        <v>818</v>
      </c>
    </row>
    <row customHeight="1" ht="11.25">
      <c r="A128" s="1851" t="s">
        <v>2261</v>
      </c>
      <c r="B128" s="1851" t="s">
        <v>16</v>
      </c>
      <c r="C128" s="1851" t="s">
        <v>2709</v>
      </c>
      <c r="D128" s="1851" t="s">
        <v>2710</v>
      </c>
      <c r="E128" s="1851" t="s">
        <v>2711</v>
      </c>
      <c r="F128" s="1851" t="s">
        <v>2667</v>
      </c>
      <c r="G128" s="1851" t="s">
        <v>22</v>
      </c>
      <c r="H128" s="1851" t="s">
        <v>22</v>
      </c>
      <c r="I128" s="1851" t="s">
        <v>818</v>
      </c>
    </row>
    <row customHeight="1" ht="11.25">
      <c r="A129" s="1851" t="s">
        <v>2261</v>
      </c>
      <c r="B129" s="1851" t="s">
        <v>16</v>
      </c>
      <c r="C129" s="1851" t="s">
        <v>2712</v>
      </c>
      <c r="D129" s="1851" t="s">
        <v>2713</v>
      </c>
      <c r="E129" s="1851" t="s">
        <v>2264</v>
      </c>
      <c r="F129" s="1851" t="s">
        <v>2714</v>
      </c>
      <c r="G129" s="1851" t="s">
        <v>2715</v>
      </c>
      <c r="H129" s="1851" t="s">
        <v>22</v>
      </c>
      <c r="I129" s="1851" t="s">
        <v>818</v>
      </c>
    </row>
    <row customHeight="1" ht="11.25">
      <c r="A130" s="1851" t="s">
        <v>2261</v>
      </c>
      <c r="B130" s="1851" t="s">
        <v>16</v>
      </c>
      <c r="C130" s="1851" t="s">
        <v>2716</v>
      </c>
      <c r="D130" s="1851" t="s">
        <v>2717</v>
      </c>
      <c r="E130" s="1851" t="s">
        <v>2718</v>
      </c>
      <c r="F130" s="1851" t="s">
        <v>2719</v>
      </c>
      <c r="G130" s="1851" t="s">
        <v>2720</v>
      </c>
      <c r="H130" s="1851" t="s">
        <v>22</v>
      </c>
      <c r="I130" s="1851" t="s">
        <v>818</v>
      </c>
    </row>
    <row customHeight="1" ht="11.25">
      <c r="A131" s="1851" t="s">
        <v>2261</v>
      </c>
      <c r="B131" s="1851" t="s">
        <v>16</v>
      </c>
      <c r="C131" s="1851" t="s">
        <v>2721</v>
      </c>
      <c r="D131" s="1851" t="s">
        <v>2722</v>
      </c>
      <c r="E131" s="1851" t="s">
        <v>2723</v>
      </c>
      <c r="F131" s="1851" t="s">
        <v>2292</v>
      </c>
      <c r="G131" s="1851" t="s">
        <v>22</v>
      </c>
      <c r="H131" s="1851" t="s">
        <v>22</v>
      </c>
      <c r="I131" s="1851" t="s">
        <v>818</v>
      </c>
    </row>
    <row customHeight="1" ht="11.25">
      <c r="A132" s="1851" t="s">
        <v>2261</v>
      </c>
      <c r="B132" s="1851" t="s">
        <v>16</v>
      </c>
      <c r="C132" s="1851" t="s">
        <v>2724</v>
      </c>
      <c r="D132" s="1851" t="s">
        <v>2725</v>
      </c>
      <c r="E132" s="1851" t="s">
        <v>2726</v>
      </c>
      <c r="F132" s="1851" t="s">
        <v>2269</v>
      </c>
      <c r="G132" s="1851" t="s">
        <v>22</v>
      </c>
      <c r="H132" s="1851" t="s">
        <v>22</v>
      </c>
      <c r="I132" s="1851" t="s">
        <v>818</v>
      </c>
    </row>
    <row customHeight="1" ht="11.25">
      <c r="A133" s="1851" t="s">
        <v>2261</v>
      </c>
      <c r="B133" s="1851" t="s">
        <v>16</v>
      </c>
      <c r="C133" s="1851" t="s">
        <v>2727</v>
      </c>
      <c r="D133" s="1851" t="s">
        <v>2728</v>
      </c>
      <c r="E133" s="1851" t="s">
        <v>2729</v>
      </c>
      <c r="F133" s="1851" t="s">
        <v>2269</v>
      </c>
      <c r="G133" s="1851" t="s">
        <v>22</v>
      </c>
      <c r="H133" s="1851" t="s">
        <v>22</v>
      </c>
      <c r="I133" s="1851" t="s">
        <v>818</v>
      </c>
    </row>
    <row customHeight="1" ht="11.25">
      <c r="A134" s="1851" t="s">
        <v>2261</v>
      </c>
      <c r="B134" s="1851" t="s">
        <v>16</v>
      </c>
      <c r="C134" s="1851" t="s">
        <v>2730</v>
      </c>
      <c r="D134" s="1851" t="s">
        <v>2731</v>
      </c>
      <c r="E134" s="1851" t="s">
        <v>2732</v>
      </c>
      <c r="F134" s="1851" t="s">
        <v>2327</v>
      </c>
      <c r="G134" s="1851" t="s">
        <v>22</v>
      </c>
      <c r="H134" s="1851" t="s">
        <v>22</v>
      </c>
      <c r="I134" s="1851" t="s">
        <v>818</v>
      </c>
    </row>
    <row customHeight="1" ht="11.25">
      <c r="A135" s="1851" t="s">
        <v>2261</v>
      </c>
      <c r="B135" s="1851" t="s">
        <v>16</v>
      </c>
      <c r="C135" s="1851" t="s">
        <v>2733</v>
      </c>
      <c r="D135" s="1851" t="s">
        <v>2734</v>
      </c>
      <c r="E135" s="1851" t="s">
        <v>2296</v>
      </c>
      <c r="F135" s="1851" t="s">
        <v>2735</v>
      </c>
      <c r="G135" s="1851" t="s">
        <v>22</v>
      </c>
      <c r="H135" s="1851" t="s">
        <v>22</v>
      </c>
      <c r="I135" s="1851" t="s">
        <v>818</v>
      </c>
    </row>
    <row customHeight="1" ht="11.25">
      <c r="A136" s="1851" t="s">
        <v>2261</v>
      </c>
      <c r="B136" s="1851" t="s">
        <v>16</v>
      </c>
      <c r="C136" s="1851" t="s">
        <v>2736</v>
      </c>
      <c r="D136" s="1851" t="s">
        <v>2737</v>
      </c>
      <c r="E136" s="1851" t="s">
        <v>2738</v>
      </c>
      <c r="F136" s="1851" t="s">
        <v>2327</v>
      </c>
      <c r="G136" s="1851" t="s">
        <v>22</v>
      </c>
      <c r="H136" s="1851" t="s">
        <v>22</v>
      </c>
      <c r="I136" s="1851" t="s">
        <v>818</v>
      </c>
    </row>
    <row customHeight="1" ht="11.25">
      <c r="A137" s="1851" t="s">
        <v>2261</v>
      </c>
      <c r="B137" s="1851" t="s">
        <v>16</v>
      </c>
      <c r="C137" s="1851" t="s">
        <v>2739</v>
      </c>
      <c r="D137" s="1851" t="s">
        <v>2740</v>
      </c>
      <c r="E137" s="1851" t="s">
        <v>2741</v>
      </c>
      <c r="F137" s="1851" t="s">
        <v>2327</v>
      </c>
      <c r="G137" s="1851" t="s">
        <v>22</v>
      </c>
      <c r="H137" s="1851" t="s">
        <v>22</v>
      </c>
      <c r="I137" s="1851" t="s">
        <v>818</v>
      </c>
    </row>
    <row customHeight="1" ht="11.25">
      <c r="A138" s="1851" t="s">
        <v>2261</v>
      </c>
      <c r="B138" s="1851" t="s">
        <v>16</v>
      </c>
      <c r="C138" s="1851" t="s">
        <v>2742</v>
      </c>
      <c r="D138" s="1851" t="s">
        <v>2743</v>
      </c>
      <c r="E138" s="1851" t="s">
        <v>2744</v>
      </c>
      <c r="F138" s="1851" t="s">
        <v>2443</v>
      </c>
      <c r="G138" s="1851" t="s">
        <v>22</v>
      </c>
      <c r="H138" s="1851" t="s">
        <v>22</v>
      </c>
      <c r="I138" s="1851" t="s">
        <v>818</v>
      </c>
    </row>
    <row customHeight="1" ht="11.25">
      <c r="A139" s="1851" t="s">
        <v>2261</v>
      </c>
      <c r="B139" s="1851" t="s">
        <v>16</v>
      </c>
      <c r="C139" s="1851" t="s">
        <v>2745</v>
      </c>
      <c r="D139" s="1851" t="s">
        <v>2746</v>
      </c>
      <c r="E139" s="1851" t="s">
        <v>2747</v>
      </c>
      <c r="F139" s="1851" t="s">
        <v>2327</v>
      </c>
      <c r="G139" s="1851" t="s">
        <v>22</v>
      </c>
      <c r="H139" s="1851" t="s">
        <v>22</v>
      </c>
      <c r="I139" s="1851" t="s">
        <v>818</v>
      </c>
    </row>
    <row customHeight="1" ht="11.25">
      <c r="A140" s="1851" t="s">
        <v>2261</v>
      </c>
      <c r="B140" s="1851" t="s">
        <v>16</v>
      </c>
      <c r="C140" s="1851" t="s">
        <v>2748</v>
      </c>
      <c r="D140" s="1851" t="s">
        <v>2749</v>
      </c>
      <c r="E140" s="1851" t="s">
        <v>2750</v>
      </c>
      <c r="F140" s="1851" t="s">
        <v>2614</v>
      </c>
      <c r="G140" s="1851" t="s">
        <v>22</v>
      </c>
      <c r="H140" s="1851" t="s">
        <v>22</v>
      </c>
      <c r="I140" s="1851" t="s">
        <v>818</v>
      </c>
    </row>
    <row customHeight="1" ht="11.25">
      <c r="A141" s="1851" t="s">
        <v>2261</v>
      </c>
      <c r="B141" s="1851" t="s">
        <v>16</v>
      </c>
      <c r="C141" s="1851" t="s">
        <v>2751</v>
      </c>
      <c r="D141" s="1851" t="s">
        <v>2752</v>
      </c>
      <c r="E141" s="1851" t="s">
        <v>2753</v>
      </c>
      <c r="F141" s="1851" t="s">
        <v>2363</v>
      </c>
      <c r="G141" s="1851" t="s">
        <v>2754</v>
      </c>
      <c r="H141" s="1851" t="s">
        <v>22</v>
      </c>
      <c r="I141" s="1851" t="s">
        <v>818</v>
      </c>
    </row>
    <row customHeight="1" ht="11.25">
      <c r="A142" s="1851" t="s">
        <v>2261</v>
      </c>
      <c r="B142" s="1851" t="s">
        <v>16</v>
      </c>
      <c r="C142" s="1851" t="s">
        <v>2755</v>
      </c>
      <c r="D142" s="1851" t="s">
        <v>2756</v>
      </c>
      <c r="E142" s="1851" t="s">
        <v>2264</v>
      </c>
      <c r="F142" s="1851" t="s">
        <v>2487</v>
      </c>
      <c r="G142" s="1851" t="s">
        <v>2715</v>
      </c>
      <c r="H142" s="1851" t="s">
        <v>22</v>
      </c>
      <c r="I142" s="1851" t="s">
        <v>818</v>
      </c>
    </row>
    <row customHeight="1" ht="11.25">
      <c r="A143" s="1851" t="s">
        <v>2261</v>
      </c>
      <c r="B143" s="1851" t="s">
        <v>16</v>
      </c>
      <c r="C143" s="1851" t="s">
        <v>2757</v>
      </c>
      <c r="D143" s="1851" t="s">
        <v>2758</v>
      </c>
      <c r="E143" s="1851" t="s">
        <v>2759</v>
      </c>
      <c r="F143" s="1851" t="s">
        <v>2363</v>
      </c>
      <c r="G143" s="1851" t="s">
        <v>22</v>
      </c>
      <c r="H143" s="1851" t="s">
        <v>22</v>
      </c>
      <c r="I143" s="1851" t="s">
        <v>818</v>
      </c>
    </row>
    <row customHeight="1" ht="11.25">
      <c r="A144" s="1851" t="s">
        <v>2261</v>
      </c>
      <c r="B144" s="1851" t="s">
        <v>16</v>
      </c>
      <c r="C144" s="1851" t="s">
        <v>2760</v>
      </c>
      <c r="D144" s="1851" t="s">
        <v>2761</v>
      </c>
      <c r="E144" s="1851" t="s">
        <v>2762</v>
      </c>
      <c r="F144" s="1851" t="s">
        <v>2363</v>
      </c>
      <c r="G144" s="1851" t="s">
        <v>2763</v>
      </c>
      <c r="H144" s="1851" t="s">
        <v>22</v>
      </c>
      <c r="I144" s="1851" t="s">
        <v>818</v>
      </c>
    </row>
    <row customHeight="1" ht="11.25">
      <c r="A145" s="1851" t="s">
        <v>2261</v>
      </c>
      <c r="B145" s="1851" t="s">
        <v>16</v>
      </c>
      <c r="C145" s="1851" t="s">
        <v>2764</v>
      </c>
      <c r="D145" s="1851" t="s">
        <v>2765</v>
      </c>
      <c r="E145" s="1851" t="s">
        <v>2766</v>
      </c>
      <c r="F145" s="1851" t="s">
        <v>2363</v>
      </c>
      <c r="G145" s="1851" t="s">
        <v>22</v>
      </c>
      <c r="H145" s="1851" t="s">
        <v>22</v>
      </c>
      <c r="I145" s="1851" t="s">
        <v>818</v>
      </c>
    </row>
    <row customHeight="1" ht="11.25">
      <c r="A146" s="1851" t="s">
        <v>2261</v>
      </c>
      <c r="B146" s="1851" t="s">
        <v>16</v>
      </c>
      <c r="C146" s="1851" t="s">
        <v>2767</v>
      </c>
      <c r="D146" s="1851" t="s">
        <v>2768</v>
      </c>
      <c r="E146" s="1851" t="s">
        <v>2632</v>
      </c>
      <c r="F146" s="1851" t="s">
        <v>2769</v>
      </c>
      <c r="G146" s="1851" t="s">
        <v>22</v>
      </c>
      <c r="H146" s="1851" t="s">
        <v>22</v>
      </c>
      <c r="I146" s="1851" t="s">
        <v>818</v>
      </c>
    </row>
    <row customHeight="1" ht="11.25">
      <c r="A147" s="1851" t="s">
        <v>2261</v>
      </c>
      <c r="B147" s="1851" t="s">
        <v>16</v>
      </c>
      <c r="C147" s="1851" t="s">
        <v>2770</v>
      </c>
      <c r="D147" s="1851" t="s">
        <v>2771</v>
      </c>
      <c r="E147" s="1851" t="s">
        <v>2772</v>
      </c>
      <c r="F147" s="1851" t="s">
        <v>2363</v>
      </c>
      <c r="G147" s="1851" t="s">
        <v>22</v>
      </c>
      <c r="H147" s="1851" t="s">
        <v>22</v>
      </c>
      <c r="I147" s="1851" t="s">
        <v>818</v>
      </c>
    </row>
    <row customHeight="1" ht="11.25">
      <c r="A148" s="1851" t="s">
        <v>2261</v>
      </c>
      <c r="B148" s="1851" t="s">
        <v>16</v>
      </c>
      <c r="C148" s="1851" t="s">
        <v>2773</v>
      </c>
      <c r="D148" s="1851" t="s">
        <v>2774</v>
      </c>
      <c r="E148" s="1851" t="s">
        <v>2775</v>
      </c>
      <c r="F148" s="1851" t="s">
        <v>2339</v>
      </c>
      <c r="G148" s="1851" t="s">
        <v>22</v>
      </c>
      <c r="H148" s="1851" t="s">
        <v>22</v>
      </c>
      <c r="I148" s="1851" t="s">
        <v>818</v>
      </c>
    </row>
    <row customHeight="1" ht="11.25">
      <c r="A149" s="1851" t="s">
        <v>2261</v>
      </c>
      <c r="B149" s="1851" t="s">
        <v>16</v>
      </c>
      <c r="C149" s="1851" t="s">
        <v>2776</v>
      </c>
      <c r="D149" s="1851" t="s">
        <v>2777</v>
      </c>
      <c r="E149" s="1851" t="s">
        <v>2778</v>
      </c>
      <c r="F149" s="1851" t="s">
        <v>2327</v>
      </c>
      <c r="G149" s="1851" t="s">
        <v>2779</v>
      </c>
      <c r="H149" s="1851" t="s">
        <v>22</v>
      </c>
      <c r="I149" s="1851" t="s">
        <v>818</v>
      </c>
    </row>
    <row customHeight="1" ht="11.25">
      <c r="A150" s="1851" t="s">
        <v>2261</v>
      </c>
      <c r="B150" s="1851" t="s">
        <v>16</v>
      </c>
      <c r="C150" s="1851" t="s">
        <v>2780</v>
      </c>
      <c r="D150" s="1851" t="s">
        <v>2781</v>
      </c>
      <c r="E150" s="1851" t="s">
        <v>2782</v>
      </c>
      <c r="F150" s="1851" t="s">
        <v>2343</v>
      </c>
      <c r="G150" s="1851" t="s">
        <v>22</v>
      </c>
      <c r="H150" s="1851" t="s">
        <v>22</v>
      </c>
      <c r="I150" s="1851" t="s">
        <v>818</v>
      </c>
    </row>
    <row customHeight="1" ht="11.25">
      <c r="A151" s="1851" t="s">
        <v>2261</v>
      </c>
      <c r="B151" s="1851" t="s">
        <v>16</v>
      </c>
      <c r="C151" s="1851" t="s">
        <v>2783</v>
      </c>
      <c r="D151" s="1851" t="s">
        <v>2784</v>
      </c>
      <c r="E151" s="1851" t="s">
        <v>2785</v>
      </c>
      <c r="F151" s="1851" t="s">
        <v>2614</v>
      </c>
      <c r="G151" s="1851" t="s">
        <v>22</v>
      </c>
      <c r="H151" s="1851" t="s">
        <v>22</v>
      </c>
      <c r="I151" s="1851" t="s">
        <v>818</v>
      </c>
    </row>
    <row customHeight="1" ht="11.25">
      <c r="A152" s="1851" t="s">
        <v>2261</v>
      </c>
      <c r="B152" s="1851" t="s">
        <v>16</v>
      </c>
      <c r="C152" s="1851" t="s">
        <v>2786</v>
      </c>
      <c r="D152" s="1851" t="s">
        <v>2787</v>
      </c>
      <c r="E152" s="1851" t="s">
        <v>2788</v>
      </c>
      <c r="F152" s="1851" t="s">
        <v>2421</v>
      </c>
      <c r="G152" s="1851" t="s">
        <v>22</v>
      </c>
      <c r="H152" s="1851" t="s">
        <v>22</v>
      </c>
      <c r="I152" s="1851" t="s">
        <v>818</v>
      </c>
    </row>
    <row customHeight="1" ht="11.25">
      <c r="A153" s="1851" t="s">
        <v>2261</v>
      </c>
      <c r="B153" s="1851" t="s">
        <v>16</v>
      </c>
      <c r="C153" s="1851" t="s">
        <v>2789</v>
      </c>
      <c r="D153" s="1851" t="s">
        <v>2790</v>
      </c>
      <c r="E153" s="1851" t="s">
        <v>2791</v>
      </c>
      <c r="F153" s="1851" t="s">
        <v>2363</v>
      </c>
      <c r="G153" s="1851" t="s">
        <v>22</v>
      </c>
      <c r="H153" s="1851" t="s">
        <v>22</v>
      </c>
      <c r="I153" s="1851" t="s">
        <v>818</v>
      </c>
    </row>
    <row customHeight="1" ht="11.25">
      <c r="A154" s="1851" t="s">
        <v>2261</v>
      </c>
      <c r="B154" s="1851" t="s">
        <v>16</v>
      </c>
      <c r="C154" s="1851" t="s">
        <v>2792</v>
      </c>
      <c r="D154" s="1851" t="s">
        <v>2793</v>
      </c>
      <c r="E154" s="1851" t="s">
        <v>2794</v>
      </c>
      <c r="F154" s="1851" t="s">
        <v>2301</v>
      </c>
      <c r="G154" s="1851" t="s">
        <v>22</v>
      </c>
      <c r="H154" s="1851" t="s">
        <v>22</v>
      </c>
      <c r="I154" s="1851" t="s">
        <v>818</v>
      </c>
    </row>
    <row customHeight="1" ht="11.25">
      <c r="A155" s="1851" t="s">
        <v>2261</v>
      </c>
      <c r="B155" s="1851" t="s">
        <v>16</v>
      </c>
      <c r="C155" s="1851" t="s">
        <v>2795</v>
      </c>
      <c r="D155" s="1851" t="s">
        <v>2796</v>
      </c>
      <c r="E155" s="1851" t="s">
        <v>2797</v>
      </c>
      <c r="F155" s="1851" t="s">
        <v>2292</v>
      </c>
      <c r="G155" s="1851" t="s">
        <v>2798</v>
      </c>
      <c r="H155" s="1851" t="s">
        <v>22</v>
      </c>
      <c r="I155" s="1851" t="s">
        <v>818</v>
      </c>
    </row>
    <row customHeight="1" ht="11.25">
      <c r="A156" s="1851" t="s">
        <v>2261</v>
      </c>
      <c r="B156" s="1851" t="s">
        <v>16</v>
      </c>
      <c r="C156" s="1851" t="s">
        <v>2799</v>
      </c>
      <c r="D156" s="1851" t="s">
        <v>2800</v>
      </c>
      <c r="E156" s="1851" t="s">
        <v>2801</v>
      </c>
      <c r="F156" s="1851" t="s">
        <v>2327</v>
      </c>
      <c r="G156" s="1851" t="s">
        <v>22</v>
      </c>
      <c r="H156" s="1851" t="s">
        <v>22</v>
      </c>
      <c r="I156" s="1851" t="s">
        <v>818</v>
      </c>
    </row>
    <row customHeight="1" ht="11.25">
      <c r="A157" s="1851" t="s">
        <v>2261</v>
      </c>
      <c r="B157" s="1851" t="s">
        <v>16</v>
      </c>
      <c r="C157" s="1851" t="s">
        <v>2802</v>
      </c>
      <c r="D157" s="1851" t="s">
        <v>2803</v>
      </c>
      <c r="E157" s="1851" t="s">
        <v>2804</v>
      </c>
      <c r="F157" s="1851" t="s">
        <v>2805</v>
      </c>
      <c r="G157" s="1851" t="s">
        <v>22</v>
      </c>
      <c r="H157" s="1851" t="s">
        <v>22</v>
      </c>
      <c r="I157" s="1851" t="s">
        <v>818</v>
      </c>
    </row>
    <row customHeight="1" ht="11.25">
      <c r="A158" s="1851" t="s">
        <v>2261</v>
      </c>
      <c r="B158" s="1851" t="s">
        <v>16</v>
      </c>
      <c r="C158" s="1851" t="s">
        <v>2806</v>
      </c>
      <c r="D158" s="1851" t="s">
        <v>2807</v>
      </c>
      <c r="E158" s="1851" t="s">
        <v>2808</v>
      </c>
      <c r="F158" s="1851" t="s">
        <v>2292</v>
      </c>
      <c r="G158" s="1851" t="s">
        <v>22</v>
      </c>
      <c r="H158" s="1851" t="s">
        <v>22</v>
      </c>
      <c r="I158" s="1851" t="s">
        <v>818</v>
      </c>
    </row>
    <row customHeight="1" ht="11.25">
      <c r="A159" s="1851" t="s">
        <v>2261</v>
      </c>
      <c r="B159" s="1851" t="s">
        <v>16</v>
      </c>
      <c r="C159" s="1851" t="s">
        <v>2809</v>
      </c>
      <c r="D159" s="1851" t="s">
        <v>2810</v>
      </c>
      <c r="E159" s="1851" t="s">
        <v>2811</v>
      </c>
      <c r="F159" s="1851" t="s">
        <v>2292</v>
      </c>
      <c r="G159" s="1851" t="s">
        <v>22</v>
      </c>
      <c r="H159" s="1851" t="s">
        <v>22</v>
      </c>
      <c r="I159" s="1851" t="s">
        <v>818</v>
      </c>
    </row>
    <row customHeight="1" ht="11.25">
      <c r="A160" s="1851" t="s">
        <v>2261</v>
      </c>
      <c r="B160" s="1851" t="s">
        <v>16</v>
      </c>
      <c r="C160" s="1851" t="s">
        <v>2812</v>
      </c>
      <c r="D160" s="1851" t="s">
        <v>2813</v>
      </c>
      <c r="E160" s="1851" t="s">
        <v>2814</v>
      </c>
      <c r="F160" s="1851" t="s">
        <v>2320</v>
      </c>
      <c r="G160" s="1851" t="s">
        <v>2815</v>
      </c>
      <c r="H160" s="1851" t="s">
        <v>22</v>
      </c>
      <c r="I160" s="1851" t="s">
        <v>818</v>
      </c>
    </row>
    <row customHeight="1" ht="11.25">
      <c r="A161" s="1851" t="s">
        <v>2261</v>
      </c>
      <c r="B161" s="1851" t="s">
        <v>16</v>
      </c>
      <c r="C161" s="1851" t="s">
        <v>2816</v>
      </c>
      <c r="D161" s="1851" t="s">
        <v>2817</v>
      </c>
      <c r="E161" s="1851" t="s">
        <v>2818</v>
      </c>
      <c r="F161" s="1851" t="s">
        <v>2819</v>
      </c>
      <c r="G161" s="1851" t="s">
        <v>2820</v>
      </c>
      <c r="H161" s="1851" t="s">
        <v>22</v>
      </c>
      <c r="I161" s="1851" t="s">
        <v>818</v>
      </c>
    </row>
    <row customHeight="1" ht="11.25">
      <c r="A162" s="1851" t="s">
        <v>2261</v>
      </c>
      <c r="B162" s="1851" t="s">
        <v>16</v>
      </c>
      <c r="C162" s="1851" t="s">
        <v>2821</v>
      </c>
      <c r="D162" s="1851" t="s">
        <v>2822</v>
      </c>
      <c r="E162" s="1851" t="s">
        <v>2823</v>
      </c>
      <c r="F162" s="1851" t="s">
        <v>2292</v>
      </c>
      <c r="G162" s="1851" t="s">
        <v>22</v>
      </c>
      <c r="H162" s="1851" t="s">
        <v>22</v>
      </c>
      <c r="I162" s="1851" t="s">
        <v>818</v>
      </c>
    </row>
    <row customHeight="1" ht="11.25">
      <c r="A163" s="1851" t="s">
        <v>2261</v>
      </c>
      <c r="B163" s="1851" t="s">
        <v>16</v>
      </c>
      <c r="C163" s="1851" t="s">
        <v>2824</v>
      </c>
      <c r="D163" s="1851" t="s">
        <v>2825</v>
      </c>
      <c r="E163" s="1851" t="s">
        <v>2826</v>
      </c>
      <c r="F163" s="1851" t="s">
        <v>2667</v>
      </c>
      <c r="G163" s="1851" t="s">
        <v>2827</v>
      </c>
      <c r="H163" s="1851" t="s">
        <v>22</v>
      </c>
      <c r="I163" s="1851" t="s">
        <v>818</v>
      </c>
    </row>
    <row customHeight="1" ht="11.25">
      <c r="A164" s="1851" t="s">
        <v>2261</v>
      </c>
      <c r="B164" s="1851" t="s">
        <v>16</v>
      </c>
      <c r="C164" s="1851" t="s">
        <v>2828</v>
      </c>
      <c r="D164" s="1851" t="s">
        <v>2829</v>
      </c>
      <c r="E164" s="1851" t="s">
        <v>2830</v>
      </c>
      <c r="F164" s="1851" t="s">
        <v>2465</v>
      </c>
      <c r="G164" s="1851" t="s">
        <v>22</v>
      </c>
      <c r="H164" s="1851" t="s">
        <v>22</v>
      </c>
      <c r="I164" s="1851" t="s">
        <v>818</v>
      </c>
    </row>
    <row customHeight="1" ht="11.25">
      <c r="A165" s="1851" t="s">
        <v>2261</v>
      </c>
      <c r="B165" s="1851" t="s">
        <v>16</v>
      </c>
      <c r="C165" s="1851" t="s">
        <v>2831</v>
      </c>
      <c r="D165" s="1851" t="s">
        <v>2832</v>
      </c>
      <c r="E165" s="1851" t="s">
        <v>2833</v>
      </c>
      <c r="F165" s="1851" t="s">
        <v>2834</v>
      </c>
      <c r="G165" s="1851" t="s">
        <v>22</v>
      </c>
      <c r="H165" s="1851" t="s">
        <v>22</v>
      </c>
      <c r="I165" s="1851" t="s">
        <v>818</v>
      </c>
    </row>
    <row customHeight="1" ht="11.25">
      <c r="A166" s="1851" t="s">
        <v>2261</v>
      </c>
      <c r="B166" s="1851" t="s">
        <v>16</v>
      </c>
      <c r="C166" s="1851" t="s">
        <v>22</v>
      </c>
      <c r="D166" s="1851" t="s">
        <v>2835</v>
      </c>
      <c r="E166" s="1851" t="s">
        <v>2836</v>
      </c>
      <c r="F166" s="1851" t="s">
        <v>2343</v>
      </c>
      <c r="G166" s="1851" t="s">
        <v>22</v>
      </c>
      <c r="H166" s="1851" t="s">
        <v>22</v>
      </c>
      <c r="I166" s="1851" t="s">
        <v>818</v>
      </c>
    </row>
    <row customHeight="1" ht="11.25">
      <c r="A167" s="1851" t="s">
        <v>2261</v>
      </c>
      <c r="B167" s="1851" t="s">
        <v>16</v>
      </c>
      <c r="C167" s="1851" t="s">
        <v>2837</v>
      </c>
      <c r="D167" s="1851" t="s">
        <v>2838</v>
      </c>
      <c r="E167" s="1851" t="s">
        <v>2839</v>
      </c>
      <c r="F167" s="1851" t="s">
        <v>2292</v>
      </c>
      <c r="G167" s="1851" t="s">
        <v>22</v>
      </c>
      <c r="H167" s="1851" t="s">
        <v>22</v>
      </c>
      <c r="I167" s="1851" t="s">
        <v>818</v>
      </c>
    </row>
    <row customHeight="1" ht="11.25">
      <c r="A168" s="1851" t="s">
        <v>2261</v>
      </c>
      <c r="B168" s="1851" t="s">
        <v>16</v>
      </c>
      <c r="C168" s="1851" t="s">
        <v>2840</v>
      </c>
      <c r="D168" s="1851" t="s">
        <v>2841</v>
      </c>
      <c r="E168" s="1851" t="s">
        <v>2842</v>
      </c>
      <c r="F168" s="1851" t="s">
        <v>2269</v>
      </c>
      <c r="G168" s="1851" t="s">
        <v>22</v>
      </c>
      <c r="H168" s="1851" t="s">
        <v>22</v>
      </c>
      <c r="I168" s="1851" t="s">
        <v>818</v>
      </c>
    </row>
    <row customHeight="1" ht="11.25">
      <c r="A169" s="1851" t="s">
        <v>2261</v>
      </c>
      <c r="B169" s="1851" t="s">
        <v>16</v>
      </c>
      <c r="C169" s="1851" t="s">
        <v>2843</v>
      </c>
      <c r="D169" s="1851" t="s">
        <v>2844</v>
      </c>
      <c r="E169" s="1851" t="s">
        <v>2383</v>
      </c>
      <c r="F169" s="1851" t="s">
        <v>2845</v>
      </c>
      <c r="G169" s="1851" t="s">
        <v>22</v>
      </c>
      <c r="H169" s="1851" t="s">
        <v>22</v>
      </c>
      <c r="I169" s="1851" t="s">
        <v>818</v>
      </c>
    </row>
    <row customHeight="1" ht="11.25">
      <c r="A170" s="1851" t="s">
        <v>2261</v>
      </c>
      <c r="B170" s="1851" t="s">
        <v>16</v>
      </c>
      <c r="C170" s="1851" t="s">
        <v>2846</v>
      </c>
      <c r="D170" s="1851" t="s">
        <v>2847</v>
      </c>
      <c r="E170" s="1851" t="s">
        <v>2848</v>
      </c>
      <c r="F170" s="1851" t="s">
        <v>2292</v>
      </c>
      <c r="G170" s="1851" t="s">
        <v>22</v>
      </c>
      <c r="H170" s="1851" t="s">
        <v>22</v>
      </c>
      <c r="I170" s="1851" t="s">
        <v>818</v>
      </c>
    </row>
    <row customHeight="1" ht="11.25">
      <c r="A171" s="1851" t="s">
        <v>2261</v>
      </c>
      <c r="B171" s="1851" t="s">
        <v>16</v>
      </c>
      <c r="C171" s="1851" t="s">
        <v>2849</v>
      </c>
      <c r="D171" s="1851" t="s">
        <v>2850</v>
      </c>
      <c r="E171" s="1851" t="s">
        <v>2264</v>
      </c>
      <c r="F171" s="1851" t="s">
        <v>2851</v>
      </c>
      <c r="G171" s="1851" t="s">
        <v>22</v>
      </c>
      <c r="H171" s="1851" t="s">
        <v>22</v>
      </c>
      <c r="I171" s="1851" t="s">
        <v>818</v>
      </c>
    </row>
    <row customHeight="1" ht="11.25">
      <c r="A172" s="1851" t="s">
        <v>2261</v>
      </c>
      <c r="B172" s="1851" t="s">
        <v>16</v>
      </c>
      <c r="C172" s="1851" t="s">
        <v>2852</v>
      </c>
      <c r="D172" s="1851" t="s">
        <v>2853</v>
      </c>
      <c r="E172" s="1851" t="s">
        <v>2600</v>
      </c>
      <c r="F172" s="1851" t="s">
        <v>2854</v>
      </c>
      <c r="G172" s="1851" t="s">
        <v>22</v>
      </c>
      <c r="H172" s="1851" t="s">
        <v>22</v>
      </c>
      <c r="I172" s="1851" t="s">
        <v>818</v>
      </c>
    </row>
    <row customHeight="1" ht="11.25">
      <c r="A173" s="1851" t="s">
        <v>2261</v>
      </c>
      <c r="B173" s="1851" t="s">
        <v>16</v>
      </c>
      <c r="C173" s="1851" t="s">
        <v>2855</v>
      </c>
      <c r="D173" s="1851" t="s">
        <v>2856</v>
      </c>
      <c r="E173" s="1851" t="s">
        <v>2540</v>
      </c>
      <c r="F173" s="1851" t="s">
        <v>2627</v>
      </c>
      <c r="G173" s="1851" t="s">
        <v>22</v>
      </c>
      <c r="H173" s="1851" t="s">
        <v>22</v>
      </c>
      <c r="I173" s="1851" t="s">
        <v>818</v>
      </c>
    </row>
    <row customHeight="1" ht="11.25">
      <c r="A174" s="1851" t="s">
        <v>2261</v>
      </c>
      <c r="B174" s="1851" t="s">
        <v>16</v>
      </c>
      <c r="C174" s="1851" t="s">
        <v>2857</v>
      </c>
      <c r="D174" s="1851" t="s">
        <v>2858</v>
      </c>
      <c r="E174" s="1851" t="s">
        <v>2540</v>
      </c>
      <c r="F174" s="1851" t="s">
        <v>2859</v>
      </c>
      <c r="G174" s="1851" t="s">
        <v>22</v>
      </c>
      <c r="H174" s="1851" t="s">
        <v>22</v>
      </c>
      <c r="I174" s="1851" t="s">
        <v>818</v>
      </c>
    </row>
    <row customHeight="1" ht="11.25">
      <c r="A175" s="1851" t="s">
        <v>2261</v>
      </c>
      <c r="B175" s="1851" t="s">
        <v>16</v>
      </c>
      <c r="C175" s="1851" t="s">
        <v>2860</v>
      </c>
      <c r="D175" s="1851" t="s">
        <v>2861</v>
      </c>
      <c r="E175" s="1851" t="s">
        <v>2323</v>
      </c>
      <c r="F175" s="1851" t="s">
        <v>2862</v>
      </c>
      <c r="G175" s="1851" t="s">
        <v>22</v>
      </c>
      <c r="H175" s="1851" t="s">
        <v>22</v>
      </c>
      <c r="I175" s="1851" t="s">
        <v>818</v>
      </c>
    </row>
    <row customHeight="1" ht="11.25">
      <c r="A176" s="1851" t="s">
        <v>2261</v>
      </c>
      <c r="B176" s="1851" t="s">
        <v>16</v>
      </c>
      <c r="C176" s="1851" t="s">
        <v>2863</v>
      </c>
      <c r="D176" s="1851" t="s">
        <v>2864</v>
      </c>
      <c r="E176" s="1851" t="s">
        <v>2323</v>
      </c>
      <c r="F176" s="1851" t="s">
        <v>2865</v>
      </c>
      <c r="G176" s="1851" t="s">
        <v>22</v>
      </c>
      <c r="H176" s="1851" t="s">
        <v>22</v>
      </c>
      <c r="I176" s="1851" t="s">
        <v>818</v>
      </c>
    </row>
    <row customHeight="1" ht="11.25">
      <c r="A177" s="1851" t="s">
        <v>2261</v>
      </c>
      <c r="B177" s="1851" t="s">
        <v>16</v>
      </c>
      <c r="C177" s="1851" t="s">
        <v>2866</v>
      </c>
      <c r="D177" s="1851" t="s">
        <v>2867</v>
      </c>
      <c r="E177" s="1851" t="s">
        <v>2323</v>
      </c>
      <c r="F177" s="1851" t="s">
        <v>2868</v>
      </c>
      <c r="G177" s="1851" t="s">
        <v>22</v>
      </c>
      <c r="H177" s="1851" t="s">
        <v>22</v>
      </c>
      <c r="I177" s="1851" t="s">
        <v>818</v>
      </c>
    </row>
    <row customHeight="1" ht="11.25">
      <c r="A178" s="1851" t="s">
        <v>2261</v>
      </c>
      <c r="B178" s="1851" t="s">
        <v>16</v>
      </c>
      <c r="C178" s="1851" t="s">
        <v>2869</v>
      </c>
      <c r="D178" s="1851" t="s">
        <v>2870</v>
      </c>
      <c r="E178" s="1851" t="s">
        <v>2624</v>
      </c>
      <c r="F178" s="1851" t="s">
        <v>2871</v>
      </c>
      <c r="G178" s="1851" t="s">
        <v>22</v>
      </c>
      <c r="H178" s="1851" t="s">
        <v>22</v>
      </c>
      <c r="I178" s="1851" t="s">
        <v>818</v>
      </c>
    </row>
    <row customHeight="1" ht="11.25">
      <c r="A179" s="1851" t="s">
        <v>2261</v>
      </c>
      <c r="B179" s="1851" t="s">
        <v>16</v>
      </c>
      <c r="C179" s="1851" t="s">
        <v>2872</v>
      </c>
      <c r="D179" s="1851" t="s">
        <v>2873</v>
      </c>
      <c r="E179" s="1851" t="s">
        <v>2624</v>
      </c>
      <c r="F179" s="1851" t="s">
        <v>2874</v>
      </c>
      <c r="G179" s="1851" t="s">
        <v>2875</v>
      </c>
      <c r="H179" s="1851" t="s">
        <v>22</v>
      </c>
      <c r="I179" s="1851" t="s">
        <v>818</v>
      </c>
    </row>
    <row customHeight="1" ht="11.25">
      <c r="A180" s="1851" t="s">
        <v>2261</v>
      </c>
      <c r="B180" s="1851" t="s">
        <v>16</v>
      </c>
      <c r="C180" s="1851" t="s">
        <v>2876</v>
      </c>
      <c r="D180" s="1851" t="s">
        <v>2877</v>
      </c>
      <c r="E180" s="1851" t="s">
        <v>2878</v>
      </c>
      <c r="F180" s="1851" t="s">
        <v>2719</v>
      </c>
      <c r="G180" s="1851" t="s">
        <v>22</v>
      </c>
      <c r="H180" s="1851" t="s">
        <v>22</v>
      </c>
      <c r="I180" s="1851" t="s">
        <v>818</v>
      </c>
    </row>
    <row customHeight="1" ht="11.25">
      <c r="A181" s="1851" t="s">
        <v>2261</v>
      </c>
      <c r="B181" s="1851" t="s">
        <v>16</v>
      </c>
      <c r="C181" s="1851" t="s">
        <v>2879</v>
      </c>
      <c r="D181" s="1851" t="s">
        <v>2880</v>
      </c>
      <c r="E181" s="1851" t="s">
        <v>2881</v>
      </c>
      <c r="F181" s="1851" t="s">
        <v>2327</v>
      </c>
      <c r="G181" s="1851" t="s">
        <v>22</v>
      </c>
      <c r="H181" s="1851" t="s">
        <v>22</v>
      </c>
      <c r="I181" s="1851" t="s">
        <v>818</v>
      </c>
    </row>
    <row customHeight="1" ht="11.25">
      <c r="A182" s="1851" t="s">
        <v>2261</v>
      </c>
      <c r="B182" s="1851" t="s">
        <v>16</v>
      </c>
      <c r="C182" s="1851" t="s">
        <v>2882</v>
      </c>
      <c r="D182" s="1851" t="s">
        <v>2883</v>
      </c>
      <c r="E182" s="1851" t="s">
        <v>2884</v>
      </c>
      <c r="F182" s="1851" t="s">
        <v>2494</v>
      </c>
      <c r="G182" s="1851" t="s">
        <v>22</v>
      </c>
      <c r="H182" s="1851" t="s">
        <v>22</v>
      </c>
      <c r="I182" s="1851" t="s">
        <v>818</v>
      </c>
    </row>
    <row customHeight="1" ht="11.25">
      <c r="A183" s="1851" t="s">
        <v>2261</v>
      </c>
      <c r="B183" s="1851" t="s">
        <v>16</v>
      </c>
      <c r="C183" s="1851" t="s">
        <v>2885</v>
      </c>
      <c r="D183" s="1851" t="s">
        <v>2886</v>
      </c>
      <c r="E183" s="1851" t="s">
        <v>2887</v>
      </c>
      <c r="F183" s="1851" t="s">
        <v>2343</v>
      </c>
      <c r="G183" s="1851" t="s">
        <v>22</v>
      </c>
      <c r="H183" s="1851" t="s">
        <v>22</v>
      </c>
      <c r="I183" s="1851" t="s">
        <v>818</v>
      </c>
    </row>
    <row customHeight="1" ht="11.25">
      <c r="A184" s="1851" t="s">
        <v>2261</v>
      </c>
      <c r="B184" s="1851" t="s">
        <v>16</v>
      </c>
      <c r="C184" s="1851" t="s">
        <v>2888</v>
      </c>
      <c r="D184" s="1851" t="s">
        <v>2889</v>
      </c>
      <c r="E184" s="1851" t="s">
        <v>2823</v>
      </c>
      <c r="F184" s="1851" t="s">
        <v>2719</v>
      </c>
      <c r="G184" s="1851" t="s">
        <v>2890</v>
      </c>
      <c r="H184" s="1851" t="s">
        <v>22</v>
      </c>
      <c r="I184" s="1851" t="s">
        <v>818</v>
      </c>
    </row>
    <row customHeight="1" ht="11.25">
      <c r="A185" s="1851" t="s">
        <v>2261</v>
      </c>
      <c r="B185" s="1851" t="s">
        <v>16</v>
      </c>
      <c r="C185" s="1851" t="s">
        <v>2891</v>
      </c>
      <c r="D185" s="1851" t="s">
        <v>2892</v>
      </c>
      <c r="E185" s="1851" t="s">
        <v>2379</v>
      </c>
      <c r="F185" s="1851" t="s">
        <v>2893</v>
      </c>
      <c r="G185" s="1851" t="s">
        <v>22</v>
      </c>
      <c r="H185" s="1851" t="s">
        <v>22</v>
      </c>
      <c r="I185" s="1851" t="s">
        <v>818</v>
      </c>
    </row>
    <row customHeight="1" ht="11.25">
      <c r="A186" s="1851" t="s">
        <v>2261</v>
      </c>
      <c r="B186" s="1851" t="s">
        <v>16</v>
      </c>
      <c r="C186" s="1851" t="s">
        <v>2266</v>
      </c>
      <c r="D186" s="1851" t="s">
        <v>2267</v>
      </c>
      <c r="E186" s="1851" t="s">
        <v>2268</v>
      </c>
      <c r="F186" s="1851" t="s">
        <v>2269</v>
      </c>
      <c r="G186" s="1851" t="s">
        <v>22</v>
      </c>
      <c r="H186" s="1851" t="s">
        <v>22</v>
      </c>
      <c r="I186" s="1851" t="s">
        <v>904</v>
      </c>
    </row>
    <row customHeight="1" ht="11.25">
      <c r="A187" s="1851" t="s">
        <v>2261</v>
      </c>
      <c r="B187" s="1851" t="s">
        <v>16</v>
      </c>
      <c r="C187" s="1851" t="s">
        <v>2294</v>
      </c>
      <c r="D187" s="1851" t="s">
        <v>2295</v>
      </c>
      <c r="E187" s="1851" t="s">
        <v>2296</v>
      </c>
      <c r="F187" s="1851" t="s">
        <v>2297</v>
      </c>
      <c r="G187" s="1851" t="s">
        <v>22</v>
      </c>
      <c r="H187" s="1851" t="s">
        <v>22</v>
      </c>
      <c r="I187" s="1851" t="s">
        <v>904</v>
      </c>
    </row>
    <row customHeight="1" ht="11.25">
      <c r="A188" s="1851" t="s">
        <v>2261</v>
      </c>
      <c r="B188" s="1851" t="s">
        <v>16</v>
      </c>
      <c r="C188" s="1851" t="s">
        <v>2298</v>
      </c>
      <c r="D188" s="1851" t="s">
        <v>2299</v>
      </c>
      <c r="E188" s="1851" t="s">
        <v>2300</v>
      </c>
      <c r="F188" s="1851" t="s">
        <v>2301</v>
      </c>
      <c r="G188" s="1851" t="s">
        <v>2302</v>
      </c>
      <c r="H188" s="1851" t="s">
        <v>22</v>
      </c>
      <c r="I188" s="1851" t="s">
        <v>904</v>
      </c>
    </row>
    <row customHeight="1" ht="11.25">
      <c r="A189" s="1851" t="s">
        <v>2261</v>
      </c>
      <c r="B189" s="1851" t="s">
        <v>16</v>
      </c>
      <c r="C189" s="1851" t="s">
        <v>2312</v>
      </c>
      <c r="D189" s="1851" t="s">
        <v>2313</v>
      </c>
      <c r="E189" s="1851" t="s">
        <v>2314</v>
      </c>
      <c r="F189" s="1851" t="s">
        <v>2315</v>
      </c>
      <c r="G189" s="1851" t="s">
        <v>2316</v>
      </c>
      <c r="H189" s="1851" t="s">
        <v>22</v>
      </c>
      <c r="I189" s="1851" t="s">
        <v>904</v>
      </c>
    </row>
    <row customHeight="1" ht="11.25">
      <c r="A190" s="1851" t="s">
        <v>2261</v>
      </c>
      <c r="B190" s="1851" t="s">
        <v>16</v>
      </c>
      <c r="C190" s="1851" t="s">
        <v>2321</v>
      </c>
      <c r="D190" s="1851" t="s">
        <v>2322</v>
      </c>
      <c r="E190" s="1851" t="s">
        <v>2323</v>
      </c>
      <c r="F190" s="1851" t="s">
        <v>2301</v>
      </c>
      <c r="G190" s="1851" t="s">
        <v>22</v>
      </c>
      <c r="H190" s="1851" t="s">
        <v>22</v>
      </c>
      <c r="I190" s="1851" t="s">
        <v>904</v>
      </c>
    </row>
    <row customHeight="1" ht="11.25">
      <c r="A191" s="1851" t="s">
        <v>2261</v>
      </c>
      <c r="B191" s="1851" t="s">
        <v>16</v>
      </c>
      <c r="C191" s="1851" t="s">
        <v>2324</v>
      </c>
      <c r="D191" s="1851" t="s">
        <v>2325</v>
      </c>
      <c r="E191" s="1851" t="s">
        <v>2326</v>
      </c>
      <c r="F191" s="1851" t="s">
        <v>2327</v>
      </c>
      <c r="G191" s="1851" t="s">
        <v>22</v>
      </c>
      <c r="H191" s="1851" t="s">
        <v>22</v>
      </c>
      <c r="I191" s="1851" t="s">
        <v>904</v>
      </c>
    </row>
    <row customHeight="1" ht="11.25">
      <c r="A192" s="1851" t="s">
        <v>2261</v>
      </c>
      <c r="B192" s="1851" t="s">
        <v>16</v>
      </c>
      <c r="C192" s="1851" t="s">
        <v>2328</v>
      </c>
      <c r="D192" s="1851" t="s">
        <v>2329</v>
      </c>
      <c r="E192" s="1851" t="s">
        <v>2330</v>
      </c>
      <c r="F192" s="1851" t="s">
        <v>2331</v>
      </c>
      <c r="G192" s="1851" t="s">
        <v>22</v>
      </c>
      <c r="H192" s="1851" t="s">
        <v>22</v>
      </c>
      <c r="I192" s="1851" t="s">
        <v>904</v>
      </c>
    </row>
    <row customHeight="1" ht="11.25">
      <c r="A193" s="1851" t="s">
        <v>2261</v>
      </c>
      <c r="B193" s="1851" t="s">
        <v>16</v>
      </c>
      <c r="C193" s="1851" t="s">
        <v>2332</v>
      </c>
      <c r="D193" s="1851" t="s">
        <v>2333</v>
      </c>
      <c r="E193" s="1851" t="s">
        <v>2334</v>
      </c>
      <c r="F193" s="1851" t="s">
        <v>2335</v>
      </c>
      <c r="G193" s="1851" t="s">
        <v>22</v>
      </c>
      <c r="H193" s="1851" t="s">
        <v>22</v>
      </c>
      <c r="I193" s="1851" t="s">
        <v>904</v>
      </c>
    </row>
    <row customHeight="1" ht="11.25">
      <c r="A194" s="1851" t="s">
        <v>2261</v>
      </c>
      <c r="B194" s="1851" t="s">
        <v>16</v>
      </c>
      <c r="C194" s="1851" t="s">
        <v>2345</v>
      </c>
      <c r="D194" s="1851" t="s">
        <v>2346</v>
      </c>
      <c r="E194" s="1851" t="s">
        <v>2347</v>
      </c>
      <c r="F194" s="1851" t="s">
        <v>2348</v>
      </c>
      <c r="G194" s="1851" t="s">
        <v>22</v>
      </c>
      <c r="H194" s="1851" t="s">
        <v>22</v>
      </c>
      <c r="I194" s="1851" t="s">
        <v>904</v>
      </c>
    </row>
    <row customHeight="1" ht="11.25">
      <c r="A195" s="1851" t="s">
        <v>2261</v>
      </c>
      <c r="B195" s="1851" t="s">
        <v>16</v>
      </c>
      <c r="C195" s="1851" t="s">
        <v>2349</v>
      </c>
      <c r="D195" s="1851" t="s">
        <v>2350</v>
      </c>
      <c r="E195" s="1851" t="s">
        <v>2351</v>
      </c>
      <c r="F195" s="1851" t="s">
        <v>51</v>
      </c>
      <c r="G195" s="1851" t="s">
        <v>2352</v>
      </c>
      <c r="H195" s="1851" t="s">
        <v>22</v>
      </c>
      <c r="I195" s="1851" t="s">
        <v>904</v>
      </c>
    </row>
    <row customHeight="1" ht="11.25">
      <c r="A196" s="1851" t="s">
        <v>2261</v>
      </c>
      <c r="B196" s="1851" t="s">
        <v>16</v>
      </c>
      <c r="C196" s="1851" t="s">
        <v>2385</v>
      </c>
      <c r="D196" s="1851" t="s">
        <v>2386</v>
      </c>
      <c r="E196" s="1851" t="s">
        <v>2387</v>
      </c>
      <c r="F196" s="1851" t="s">
        <v>2388</v>
      </c>
      <c r="G196" s="1851" t="s">
        <v>2389</v>
      </c>
      <c r="H196" s="1851" t="s">
        <v>22</v>
      </c>
      <c r="I196" s="1851" t="s">
        <v>904</v>
      </c>
    </row>
    <row customHeight="1" ht="11.25">
      <c r="A197" s="1851" t="s">
        <v>2261</v>
      </c>
      <c r="B197" s="1851" t="s">
        <v>16</v>
      </c>
      <c r="C197" s="1851" t="s">
        <v>2418</v>
      </c>
      <c r="D197" s="1851" t="s">
        <v>2419</v>
      </c>
      <c r="E197" s="1851" t="s">
        <v>2420</v>
      </c>
      <c r="F197" s="1851" t="s">
        <v>2421</v>
      </c>
      <c r="G197" s="1851" t="s">
        <v>2422</v>
      </c>
      <c r="H197" s="1851" t="s">
        <v>22</v>
      </c>
      <c r="I197" s="1851" t="s">
        <v>904</v>
      </c>
    </row>
    <row customHeight="1" ht="11.25">
      <c r="A198" s="1851" t="s">
        <v>2261</v>
      </c>
      <c r="B198" s="1851" t="s">
        <v>16</v>
      </c>
      <c r="C198" s="1851" t="s">
        <v>2427</v>
      </c>
      <c r="D198" s="1851" t="s">
        <v>2428</v>
      </c>
      <c r="E198" s="1851" t="s">
        <v>2429</v>
      </c>
      <c r="F198" s="1851" t="s">
        <v>2421</v>
      </c>
      <c r="G198" s="1851" t="s">
        <v>2430</v>
      </c>
      <c r="H198" s="1851" t="s">
        <v>22</v>
      </c>
      <c r="I198" s="1851" t="s">
        <v>904</v>
      </c>
    </row>
    <row customHeight="1" ht="11.25">
      <c r="A199" s="1851" t="s">
        <v>2261</v>
      </c>
      <c r="B199" s="1851" t="s">
        <v>16</v>
      </c>
      <c r="C199" s="1851" t="s">
        <v>2434</v>
      </c>
      <c r="D199" s="1851" t="s">
        <v>2435</v>
      </c>
      <c r="E199" s="1851" t="s">
        <v>2436</v>
      </c>
      <c r="F199" s="1851" t="s">
        <v>2284</v>
      </c>
      <c r="G199" s="1851" t="s">
        <v>22</v>
      </c>
      <c r="H199" s="1851" t="s">
        <v>22</v>
      </c>
      <c r="I199" s="1851" t="s">
        <v>904</v>
      </c>
    </row>
    <row customHeight="1" ht="11.25">
      <c r="A200" s="1851" t="s">
        <v>2261</v>
      </c>
      <c r="B200" s="1851" t="s">
        <v>16</v>
      </c>
      <c r="C200" s="1851" t="s">
        <v>2437</v>
      </c>
      <c r="D200" s="1851" t="s">
        <v>2438</v>
      </c>
      <c r="E200" s="1851" t="s">
        <v>2439</v>
      </c>
      <c r="F200" s="1851" t="s">
        <v>2315</v>
      </c>
      <c r="G200" s="1851" t="s">
        <v>22</v>
      </c>
      <c r="H200" s="1851" t="s">
        <v>22</v>
      </c>
      <c r="I200" s="1851" t="s">
        <v>904</v>
      </c>
    </row>
    <row customHeight="1" ht="11.25">
      <c r="A201" s="1851" t="s">
        <v>2261</v>
      </c>
      <c r="B201" s="1851" t="s">
        <v>16</v>
      </c>
      <c r="C201" s="1851" t="s">
        <v>2440</v>
      </c>
      <c r="D201" s="1851" t="s">
        <v>2441</v>
      </c>
      <c r="E201" s="1851" t="s">
        <v>2442</v>
      </c>
      <c r="F201" s="1851" t="s">
        <v>2443</v>
      </c>
      <c r="G201" s="1851" t="s">
        <v>2444</v>
      </c>
      <c r="H201" s="1851" t="s">
        <v>22</v>
      </c>
      <c r="I201" s="1851" t="s">
        <v>904</v>
      </c>
    </row>
    <row customHeight="1" ht="11.25">
      <c r="A202" s="1851" t="s">
        <v>2261</v>
      </c>
      <c r="B202" s="1851" t="s">
        <v>16</v>
      </c>
      <c r="C202" s="1851" t="s">
        <v>2445</v>
      </c>
      <c r="D202" s="1851" t="s">
        <v>2446</v>
      </c>
      <c r="E202" s="1851" t="s">
        <v>2447</v>
      </c>
      <c r="F202" s="1851" t="s">
        <v>2443</v>
      </c>
      <c r="G202" s="1851" t="s">
        <v>2448</v>
      </c>
      <c r="H202" s="1851" t="s">
        <v>22</v>
      </c>
      <c r="I202" s="1851" t="s">
        <v>904</v>
      </c>
    </row>
    <row customHeight="1" ht="11.25">
      <c r="A203" s="1851" t="s">
        <v>2261</v>
      </c>
      <c r="B203" s="1851" t="s">
        <v>16</v>
      </c>
      <c r="C203" s="1851" t="s">
        <v>2449</v>
      </c>
      <c r="D203" s="1851" t="s">
        <v>2450</v>
      </c>
      <c r="E203" s="1851" t="s">
        <v>2451</v>
      </c>
      <c r="F203" s="1851" t="s">
        <v>2343</v>
      </c>
      <c r="G203" s="1851" t="s">
        <v>22</v>
      </c>
      <c r="H203" s="1851" t="s">
        <v>22</v>
      </c>
      <c r="I203" s="1851" t="s">
        <v>904</v>
      </c>
    </row>
    <row customHeight="1" ht="11.25">
      <c r="A204" s="1851" t="s">
        <v>2261</v>
      </c>
      <c r="B204" s="1851" t="s">
        <v>16</v>
      </c>
      <c r="C204" s="1851" t="s">
        <v>2452</v>
      </c>
      <c r="D204" s="1851" t="s">
        <v>2453</v>
      </c>
      <c r="E204" s="1851" t="s">
        <v>2454</v>
      </c>
      <c r="F204" s="1851" t="s">
        <v>2327</v>
      </c>
      <c r="G204" s="1851" t="s">
        <v>22</v>
      </c>
      <c r="H204" s="1851" t="s">
        <v>22</v>
      </c>
      <c r="I204" s="1851" t="s">
        <v>904</v>
      </c>
    </row>
    <row customHeight="1" ht="11.25">
      <c r="A205" s="1851" t="s">
        <v>2261</v>
      </c>
      <c r="B205" s="1851" t="s">
        <v>16</v>
      </c>
      <c r="C205" s="1851" t="s">
        <v>2455</v>
      </c>
      <c r="D205" s="1851" t="s">
        <v>2456</v>
      </c>
      <c r="E205" s="1851" t="s">
        <v>2457</v>
      </c>
      <c r="F205" s="1851" t="s">
        <v>2315</v>
      </c>
      <c r="G205" s="1851" t="s">
        <v>2458</v>
      </c>
      <c r="H205" s="1851" t="s">
        <v>22</v>
      </c>
      <c r="I205" s="1851" t="s">
        <v>904</v>
      </c>
    </row>
    <row customHeight="1" ht="11.25">
      <c r="A206" s="1851" t="s">
        <v>2261</v>
      </c>
      <c r="B206" s="1851" t="s">
        <v>16</v>
      </c>
      <c r="C206" s="1851" t="s">
        <v>2462</v>
      </c>
      <c r="D206" s="1851" t="s">
        <v>2463</v>
      </c>
      <c r="E206" s="1851" t="s">
        <v>2464</v>
      </c>
      <c r="F206" s="1851" t="s">
        <v>2465</v>
      </c>
      <c r="G206" s="1851" t="s">
        <v>22</v>
      </c>
      <c r="H206" s="1851" t="s">
        <v>22</v>
      </c>
      <c r="I206" s="1851" t="s">
        <v>904</v>
      </c>
    </row>
    <row customHeight="1" ht="11.25">
      <c r="A207" s="1851" t="s">
        <v>2261</v>
      </c>
      <c r="B207" s="1851" t="s">
        <v>16</v>
      </c>
      <c r="C207" s="1851" t="s">
        <v>2470</v>
      </c>
      <c r="D207" s="1851" t="s">
        <v>2471</v>
      </c>
      <c r="E207" s="1851" t="s">
        <v>2472</v>
      </c>
      <c r="F207" s="1851" t="s">
        <v>2473</v>
      </c>
      <c r="G207" s="1851" t="s">
        <v>22</v>
      </c>
      <c r="H207" s="1851" t="s">
        <v>22</v>
      </c>
      <c r="I207" s="1851" t="s">
        <v>904</v>
      </c>
    </row>
    <row customHeight="1" ht="11.25">
      <c r="A208" s="1851" t="s">
        <v>2261</v>
      </c>
      <c r="B208" s="1851" t="s">
        <v>16</v>
      </c>
      <c r="C208" s="1851" t="s">
        <v>2474</v>
      </c>
      <c r="D208" s="1851" t="s">
        <v>2475</v>
      </c>
      <c r="E208" s="1851" t="s">
        <v>2476</v>
      </c>
      <c r="F208" s="1851" t="s">
        <v>2421</v>
      </c>
      <c r="G208" s="1851" t="s">
        <v>22</v>
      </c>
      <c r="H208" s="1851" t="s">
        <v>22</v>
      </c>
      <c r="I208" s="1851" t="s">
        <v>904</v>
      </c>
    </row>
    <row customHeight="1" ht="11.25">
      <c r="A209" s="1851" t="s">
        <v>2261</v>
      </c>
      <c r="B209" s="1851" t="s">
        <v>16</v>
      </c>
      <c r="C209" s="1851" t="s">
        <v>2477</v>
      </c>
      <c r="D209" s="1851" t="s">
        <v>2478</v>
      </c>
      <c r="E209" s="1851" t="s">
        <v>2479</v>
      </c>
      <c r="F209" s="1851" t="s">
        <v>2480</v>
      </c>
      <c r="G209" s="1851" t="s">
        <v>22</v>
      </c>
      <c r="H209" s="1851" t="s">
        <v>22</v>
      </c>
      <c r="I209" s="1851" t="s">
        <v>904</v>
      </c>
    </row>
    <row customHeight="1" ht="11.25">
      <c r="A210" s="1851" t="s">
        <v>2261</v>
      </c>
      <c r="B210" s="1851" t="s">
        <v>16</v>
      </c>
      <c r="C210" s="1851" t="s">
        <v>2481</v>
      </c>
      <c r="D210" s="1851" t="s">
        <v>2482</v>
      </c>
      <c r="E210" s="1851" t="s">
        <v>2483</v>
      </c>
      <c r="F210" s="1851" t="s">
        <v>2421</v>
      </c>
      <c r="G210" s="1851" t="s">
        <v>22</v>
      </c>
      <c r="H210" s="1851" t="s">
        <v>22</v>
      </c>
      <c r="I210" s="1851" t="s">
        <v>904</v>
      </c>
    </row>
    <row customHeight="1" ht="11.25">
      <c r="A211" s="1851" t="s">
        <v>2261</v>
      </c>
      <c r="B211" s="1851" t="s">
        <v>16</v>
      </c>
      <c r="C211" s="1851" t="s">
        <v>2484</v>
      </c>
      <c r="D211" s="1851" t="s">
        <v>2485</v>
      </c>
      <c r="E211" s="1851" t="s">
        <v>2486</v>
      </c>
      <c r="F211" s="1851" t="s">
        <v>2487</v>
      </c>
      <c r="G211" s="1851" t="s">
        <v>22</v>
      </c>
      <c r="H211" s="1851" t="s">
        <v>22</v>
      </c>
      <c r="I211" s="1851" t="s">
        <v>904</v>
      </c>
    </row>
    <row customHeight="1" ht="11.25">
      <c r="A212" s="1851" t="s">
        <v>2261</v>
      </c>
      <c r="B212" s="1851" t="s">
        <v>16</v>
      </c>
      <c r="C212" s="1851" t="s">
        <v>2488</v>
      </c>
      <c r="D212" s="1851" t="s">
        <v>2489</v>
      </c>
      <c r="E212" s="1851" t="s">
        <v>2490</v>
      </c>
      <c r="F212" s="1851" t="s">
        <v>2269</v>
      </c>
      <c r="G212" s="1851" t="s">
        <v>22</v>
      </c>
      <c r="H212" s="1851" t="s">
        <v>22</v>
      </c>
      <c r="I212" s="1851" t="s">
        <v>904</v>
      </c>
    </row>
    <row customHeight="1" ht="11.25">
      <c r="A213" s="1851" t="s">
        <v>2261</v>
      </c>
      <c r="B213" s="1851" t="s">
        <v>16</v>
      </c>
      <c r="C213" s="1851" t="s">
        <v>2491</v>
      </c>
      <c r="D213" s="1851" t="s">
        <v>2492</v>
      </c>
      <c r="E213" s="1851" t="s">
        <v>2493</v>
      </c>
      <c r="F213" s="1851" t="s">
        <v>2494</v>
      </c>
      <c r="G213" s="1851" t="s">
        <v>22</v>
      </c>
      <c r="H213" s="1851" t="s">
        <v>22</v>
      </c>
      <c r="I213" s="1851" t="s">
        <v>904</v>
      </c>
    </row>
    <row customHeight="1" ht="11.25">
      <c r="A214" s="1851" t="s">
        <v>2261</v>
      </c>
      <c r="B214" s="1851" t="s">
        <v>16</v>
      </c>
      <c r="C214" s="1851" t="s">
        <v>2499</v>
      </c>
      <c r="D214" s="1851" t="s">
        <v>2500</v>
      </c>
      <c r="E214" s="1851" t="s">
        <v>2501</v>
      </c>
      <c r="F214" s="1851" t="s">
        <v>2269</v>
      </c>
      <c r="G214" s="1851" t="s">
        <v>2502</v>
      </c>
      <c r="H214" s="1851" t="s">
        <v>22</v>
      </c>
      <c r="I214" s="1851" t="s">
        <v>904</v>
      </c>
    </row>
    <row customHeight="1" ht="11.25">
      <c r="A215" s="1851" t="s">
        <v>2261</v>
      </c>
      <c r="B215" s="1851" t="s">
        <v>16</v>
      </c>
      <c r="C215" s="1851" t="s">
        <v>2506</v>
      </c>
      <c r="D215" s="1851" t="s">
        <v>2507</v>
      </c>
      <c r="E215" s="1851" t="s">
        <v>2508</v>
      </c>
      <c r="F215" s="1851" t="s">
        <v>2327</v>
      </c>
      <c r="G215" s="1851" t="s">
        <v>22</v>
      </c>
      <c r="H215" s="1851" t="s">
        <v>22</v>
      </c>
      <c r="I215" s="1851" t="s">
        <v>904</v>
      </c>
    </row>
    <row customHeight="1" ht="11.25">
      <c r="A216" s="1851" t="s">
        <v>2261</v>
      </c>
      <c r="B216" s="1851" t="s">
        <v>16</v>
      </c>
      <c r="C216" s="1851" t="s">
        <v>13</v>
      </c>
      <c r="D216" s="1851" t="s">
        <v>46</v>
      </c>
      <c r="E216" s="1851" t="s">
        <v>49</v>
      </c>
      <c r="F216" s="1851" t="s">
        <v>51</v>
      </c>
      <c r="G216" s="1851" t="s">
        <v>2509</v>
      </c>
      <c r="H216" s="1851" t="s">
        <v>22</v>
      </c>
      <c r="I216" s="1851" t="s">
        <v>904</v>
      </c>
    </row>
    <row customHeight="1" ht="11.25">
      <c r="A217" s="1851" t="s">
        <v>2261</v>
      </c>
      <c r="B217" s="1851" t="s">
        <v>16</v>
      </c>
      <c r="C217" s="1851" t="s">
        <v>2510</v>
      </c>
      <c r="D217" s="1851" t="s">
        <v>2511</v>
      </c>
      <c r="E217" s="1851" t="s">
        <v>2512</v>
      </c>
      <c r="F217" s="1851" t="s">
        <v>2301</v>
      </c>
      <c r="G217" s="1851" t="s">
        <v>22</v>
      </c>
      <c r="H217" s="1851" t="s">
        <v>2513</v>
      </c>
      <c r="I217" s="1851" t="s">
        <v>904</v>
      </c>
    </row>
    <row customHeight="1" ht="11.25">
      <c r="A218" s="1851" t="s">
        <v>2261</v>
      </c>
      <c r="B218" s="1851" t="s">
        <v>16</v>
      </c>
      <c r="C218" s="1851" t="s">
        <v>2518</v>
      </c>
      <c r="D218" s="1851" t="s">
        <v>2519</v>
      </c>
      <c r="E218" s="1851" t="s">
        <v>2520</v>
      </c>
      <c r="F218" s="1851" t="s">
        <v>2480</v>
      </c>
      <c r="G218" s="1851" t="s">
        <v>22</v>
      </c>
      <c r="H218" s="1851" t="s">
        <v>22</v>
      </c>
      <c r="I218" s="1851" t="s">
        <v>904</v>
      </c>
    </row>
    <row customHeight="1" ht="11.25">
      <c r="A219" s="1851" t="s">
        <v>2261</v>
      </c>
      <c r="B219" s="1851" t="s">
        <v>16</v>
      </c>
      <c r="C219" s="1851" t="s">
        <v>2568</v>
      </c>
      <c r="D219" s="1851" t="s">
        <v>2569</v>
      </c>
      <c r="E219" s="1851" t="s">
        <v>2264</v>
      </c>
      <c r="F219" s="1851" t="s">
        <v>2570</v>
      </c>
      <c r="G219" s="1851" t="s">
        <v>22</v>
      </c>
      <c r="H219" s="1851" t="s">
        <v>22</v>
      </c>
      <c r="I219" s="1851" t="s">
        <v>904</v>
      </c>
    </row>
    <row customHeight="1" ht="11.25">
      <c r="A220" s="1851" t="s">
        <v>2261</v>
      </c>
      <c r="B220" s="1851" t="s">
        <v>16</v>
      </c>
      <c r="C220" s="1851" t="s">
        <v>2571</v>
      </c>
      <c r="D220" s="1851" t="s">
        <v>2572</v>
      </c>
      <c r="E220" s="1851" t="s">
        <v>2264</v>
      </c>
      <c r="F220" s="1851" t="s">
        <v>2573</v>
      </c>
      <c r="G220" s="1851" t="s">
        <v>22</v>
      </c>
      <c r="H220" s="1851" t="s">
        <v>22</v>
      </c>
      <c r="I220" s="1851" t="s">
        <v>904</v>
      </c>
    </row>
    <row customHeight="1" ht="11.25">
      <c r="A221" s="1851" t="s">
        <v>2261</v>
      </c>
      <c r="B221" s="1851" t="s">
        <v>16</v>
      </c>
      <c r="C221" s="1851" t="s">
        <v>2574</v>
      </c>
      <c r="D221" s="1851" t="s">
        <v>2575</v>
      </c>
      <c r="E221" s="1851" t="s">
        <v>2264</v>
      </c>
      <c r="F221" s="1851" t="s">
        <v>2576</v>
      </c>
      <c r="G221" s="1851" t="s">
        <v>22</v>
      </c>
      <c r="H221" s="1851" t="s">
        <v>22</v>
      </c>
      <c r="I221" s="1851" t="s">
        <v>904</v>
      </c>
    </row>
    <row customHeight="1" ht="11.25">
      <c r="A222" s="1851" t="s">
        <v>2261</v>
      </c>
      <c r="B222" s="1851" t="s">
        <v>16</v>
      </c>
      <c r="C222" s="1851" t="s">
        <v>2577</v>
      </c>
      <c r="D222" s="1851" t="s">
        <v>2578</v>
      </c>
      <c r="E222" s="1851" t="s">
        <v>2264</v>
      </c>
      <c r="F222" s="1851" t="s">
        <v>2579</v>
      </c>
      <c r="G222" s="1851" t="s">
        <v>22</v>
      </c>
      <c r="H222" s="1851" t="s">
        <v>22</v>
      </c>
      <c r="I222" s="1851" t="s">
        <v>904</v>
      </c>
    </row>
    <row customHeight="1" ht="11.25">
      <c r="A223" s="1851" t="s">
        <v>2261</v>
      </c>
      <c r="B223" s="1851" t="s">
        <v>16</v>
      </c>
      <c r="C223" s="1851" t="s">
        <v>2580</v>
      </c>
      <c r="D223" s="1851" t="s">
        <v>2581</v>
      </c>
      <c r="E223" s="1851" t="s">
        <v>2264</v>
      </c>
      <c r="F223" s="1851" t="s">
        <v>2582</v>
      </c>
      <c r="G223" s="1851" t="s">
        <v>22</v>
      </c>
      <c r="H223" s="1851" t="s">
        <v>22</v>
      </c>
      <c r="I223" s="1851" t="s">
        <v>904</v>
      </c>
    </row>
    <row customHeight="1" ht="11.25">
      <c r="A224" s="1851" t="s">
        <v>2261</v>
      </c>
      <c r="B224" s="1851" t="s">
        <v>16</v>
      </c>
      <c r="C224" s="1851" t="s">
        <v>2583</v>
      </c>
      <c r="D224" s="1851" t="s">
        <v>2584</v>
      </c>
      <c r="E224" s="1851" t="s">
        <v>2264</v>
      </c>
      <c r="F224" s="1851" t="s">
        <v>2585</v>
      </c>
      <c r="G224" s="1851" t="s">
        <v>22</v>
      </c>
      <c r="H224" s="1851" t="s">
        <v>22</v>
      </c>
      <c r="I224" s="1851" t="s">
        <v>904</v>
      </c>
    </row>
    <row customHeight="1" ht="11.25">
      <c r="A225" s="1851" t="s">
        <v>2261</v>
      </c>
      <c r="B225" s="1851" t="s">
        <v>16</v>
      </c>
      <c r="C225" s="1851" t="s">
        <v>2586</v>
      </c>
      <c r="D225" s="1851" t="s">
        <v>2587</v>
      </c>
      <c r="E225" s="1851" t="s">
        <v>2264</v>
      </c>
      <c r="F225" s="1851" t="s">
        <v>2588</v>
      </c>
      <c r="G225" s="1851" t="s">
        <v>22</v>
      </c>
      <c r="H225" s="1851" t="s">
        <v>22</v>
      </c>
      <c r="I225" s="1851" t="s">
        <v>904</v>
      </c>
    </row>
    <row customHeight="1" ht="11.25">
      <c r="A226" s="1851" t="s">
        <v>2261</v>
      </c>
      <c r="B226" s="1851" t="s">
        <v>16</v>
      </c>
      <c r="C226" s="1851" t="s">
        <v>2592</v>
      </c>
      <c r="D226" s="1851" t="s">
        <v>2593</v>
      </c>
      <c r="E226" s="1851" t="s">
        <v>2264</v>
      </c>
      <c r="F226" s="1851" t="s">
        <v>2594</v>
      </c>
      <c r="G226" s="1851" t="s">
        <v>22</v>
      </c>
      <c r="H226" s="1851" t="s">
        <v>22</v>
      </c>
      <c r="I226" s="1851" t="s">
        <v>904</v>
      </c>
    </row>
    <row customHeight="1" ht="11.25">
      <c r="A227" s="1851" t="s">
        <v>2261</v>
      </c>
      <c r="B227" s="1851" t="s">
        <v>16</v>
      </c>
      <c r="C227" s="1851" t="s">
        <v>2595</v>
      </c>
      <c r="D227" s="1851" t="s">
        <v>2596</v>
      </c>
      <c r="E227" s="1851" t="s">
        <v>2264</v>
      </c>
      <c r="F227" s="1851" t="s">
        <v>2597</v>
      </c>
      <c r="G227" s="1851" t="s">
        <v>22</v>
      </c>
      <c r="H227" s="1851" t="s">
        <v>22</v>
      </c>
      <c r="I227" s="1851" t="s">
        <v>904</v>
      </c>
    </row>
    <row customHeight="1" ht="11.25">
      <c r="A228" s="1851" t="s">
        <v>2261</v>
      </c>
      <c r="B228" s="1851" t="s">
        <v>16</v>
      </c>
      <c r="C228" s="1851" t="s">
        <v>2598</v>
      </c>
      <c r="D228" s="1851" t="s">
        <v>2599</v>
      </c>
      <c r="E228" s="1851" t="s">
        <v>2600</v>
      </c>
      <c r="F228" s="1851" t="s">
        <v>2601</v>
      </c>
      <c r="G228" s="1851" t="s">
        <v>22</v>
      </c>
      <c r="H228" s="1851" t="s">
        <v>22</v>
      </c>
      <c r="I228" s="1851" t="s">
        <v>904</v>
      </c>
    </row>
    <row customHeight="1" ht="11.25">
      <c r="A229" s="1851" t="s">
        <v>2261</v>
      </c>
      <c r="B229" s="1851" t="s">
        <v>16</v>
      </c>
      <c r="C229" s="1851" t="s">
        <v>2602</v>
      </c>
      <c r="D229" s="1851" t="s">
        <v>2603</v>
      </c>
      <c r="E229" s="1851" t="s">
        <v>2600</v>
      </c>
      <c r="F229" s="1851" t="s">
        <v>2604</v>
      </c>
      <c r="G229" s="1851" t="s">
        <v>22</v>
      </c>
      <c r="H229" s="1851" t="s">
        <v>22</v>
      </c>
      <c r="I229" s="1851" t="s">
        <v>904</v>
      </c>
    </row>
    <row customHeight="1" ht="11.25">
      <c r="A230" s="1851" t="s">
        <v>2261</v>
      </c>
      <c r="B230" s="1851" t="s">
        <v>16</v>
      </c>
      <c r="C230" s="1851" t="s">
        <v>2608</v>
      </c>
      <c r="D230" s="1851" t="s">
        <v>2609</v>
      </c>
      <c r="E230" s="1851" t="s">
        <v>2600</v>
      </c>
      <c r="F230" s="1851" t="s">
        <v>2610</v>
      </c>
      <c r="G230" s="1851" t="s">
        <v>22</v>
      </c>
      <c r="H230" s="1851" t="s">
        <v>22</v>
      </c>
      <c r="I230" s="1851" t="s">
        <v>904</v>
      </c>
    </row>
    <row customHeight="1" ht="11.25">
      <c r="A231" s="1851" t="s">
        <v>2261</v>
      </c>
      <c r="B231" s="1851" t="s">
        <v>16</v>
      </c>
      <c r="C231" s="1851" t="s">
        <v>2622</v>
      </c>
      <c r="D231" s="1851" t="s">
        <v>2623</v>
      </c>
      <c r="E231" s="1851" t="s">
        <v>2624</v>
      </c>
      <c r="F231" s="1851" t="s">
        <v>2614</v>
      </c>
      <c r="G231" s="1851" t="s">
        <v>2615</v>
      </c>
      <c r="H231" s="1851" t="s">
        <v>22</v>
      </c>
      <c r="I231" s="1851" t="s">
        <v>904</v>
      </c>
    </row>
    <row customHeight="1" ht="11.25">
      <c r="A232" s="1851" t="s">
        <v>2261</v>
      </c>
      <c r="B232" s="1851" t="s">
        <v>16</v>
      </c>
      <c r="C232" s="1851" t="s">
        <v>2630</v>
      </c>
      <c r="D232" s="1851" t="s">
        <v>2631</v>
      </c>
      <c r="E232" s="1851" t="s">
        <v>2632</v>
      </c>
      <c r="F232" s="1851" t="s">
        <v>2633</v>
      </c>
      <c r="G232" s="1851" t="s">
        <v>22</v>
      </c>
      <c r="H232" s="1851" t="s">
        <v>22</v>
      </c>
      <c r="I232" s="1851" t="s">
        <v>904</v>
      </c>
    </row>
    <row customHeight="1" ht="11.25">
      <c r="A233" s="1851" t="s">
        <v>2261</v>
      </c>
      <c r="B233" s="1851" t="s">
        <v>16</v>
      </c>
      <c r="C233" s="1851" t="s">
        <v>2648</v>
      </c>
      <c r="D233" s="1851" t="s">
        <v>2649</v>
      </c>
      <c r="E233" s="1851" t="s">
        <v>2650</v>
      </c>
      <c r="F233" s="1851" t="s">
        <v>2311</v>
      </c>
      <c r="G233" s="1851" t="s">
        <v>22</v>
      </c>
      <c r="H233" s="1851" t="s">
        <v>22</v>
      </c>
      <c r="I233" s="1851" t="s">
        <v>904</v>
      </c>
    </row>
    <row customHeight="1" ht="11.25">
      <c r="A234" s="1851" t="s">
        <v>2261</v>
      </c>
      <c r="B234" s="1851" t="s">
        <v>16</v>
      </c>
      <c r="C234" s="1851" t="s">
        <v>2660</v>
      </c>
      <c r="D234" s="1851" t="s">
        <v>2661</v>
      </c>
      <c r="E234" s="1851" t="s">
        <v>2662</v>
      </c>
      <c r="F234" s="1851" t="s">
        <v>2269</v>
      </c>
      <c r="G234" s="1851" t="s">
        <v>2663</v>
      </c>
      <c r="H234" s="1851" t="s">
        <v>22</v>
      </c>
      <c r="I234" s="1851" t="s">
        <v>904</v>
      </c>
    </row>
    <row customHeight="1" ht="11.25">
      <c r="A235" s="1851" t="s">
        <v>2261</v>
      </c>
      <c r="B235" s="1851" t="s">
        <v>16</v>
      </c>
      <c r="C235" s="1851" t="s">
        <v>2688</v>
      </c>
      <c r="D235" s="1851" t="s">
        <v>2689</v>
      </c>
      <c r="E235" s="1851" t="s">
        <v>2690</v>
      </c>
      <c r="F235" s="1851" t="s">
        <v>2667</v>
      </c>
      <c r="G235" s="1851" t="s">
        <v>22</v>
      </c>
      <c r="H235" s="1851" t="s">
        <v>22</v>
      </c>
      <c r="I235" s="1851" t="s">
        <v>904</v>
      </c>
    </row>
    <row customHeight="1" ht="11.25">
      <c r="A236" s="1851" t="s">
        <v>2261</v>
      </c>
      <c r="B236" s="1851" t="s">
        <v>16</v>
      </c>
      <c r="C236" s="1851" t="s">
        <v>2704</v>
      </c>
      <c r="D236" s="1851" t="s">
        <v>2705</v>
      </c>
      <c r="E236" s="1851" t="s">
        <v>2706</v>
      </c>
      <c r="F236" s="1851" t="s">
        <v>2707</v>
      </c>
      <c r="G236" s="1851" t="s">
        <v>2708</v>
      </c>
      <c r="H236" s="1851" t="s">
        <v>22</v>
      </c>
      <c r="I236" s="1851" t="s">
        <v>904</v>
      </c>
    </row>
    <row customHeight="1" ht="11.25">
      <c r="A237" s="1851" t="s">
        <v>2261</v>
      </c>
      <c r="B237" s="1851" t="s">
        <v>16</v>
      </c>
      <c r="C237" s="1851" t="s">
        <v>2709</v>
      </c>
      <c r="D237" s="1851" t="s">
        <v>2710</v>
      </c>
      <c r="E237" s="1851" t="s">
        <v>2711</v>
      </c>
      <c r="F237" s="1851" t="s">
        <v>2667</v>
      </c>
      <c r="G237" s="1851" t="s">
        <v>22</v>
      </c>
      <c r="H237" s="1851" t="s">
        <v>22</v>
      </c>
      <c r="I237" s="1851" t="s">
        <v>904</v>
      </c>
    </row>
    <row customHeight="1" ht="11.25">
      <c r="A238" s="1851" t="s">
        <v>2261</v>
      </c>
      <c r="B238" s="1851" t="s">
        <v>16</v>
      </c>
      <c r="C238" s="1851" t="s">
        <v>2727</v>
      </c>
      <c r="D238" s="1851" t="s">
        <v>2728</v>
      </c>
      <c r="E238" s="1851" t="s">
        <v>2729</v>
      </c>
      <c r="F238" s="1851" t="s">
        <v>2269</v>
      </c>
      <c r="G238" s="1851" t="s">
        <v>22</v>
      </c>
      <c r="H238" s="1851" t="s">
        <v>22</v>
      </c>
      <c r="I238" s="1851" t="s">
        <v>904</v>
      </c>
    </row>
    <row customHeight="1" ht="11.25">
      <c r="A239" s="1851" t="s">
        <v>2261</v>
      </c>
      <c r="B239" s="1851" t="s">
        <v>16</v>
      </c>
      <c r="C239" s="1851" t="s">
        <v>2733</v>
      </c>
      <c r="D239" s="1851" t="s">
        <v>2734</v>
      </c>
      <c r="E239" s="1851" t="s">
        <v>2296</v>
      </c>
      <c r="F239" s="1851" t="s">
        <v>2735</v>
      </c>
      <c r="G239" s="1851" t="s">
        <v>22</v>
      </c>
      <c r="H239" s="1851" t="s">
        <v>22</v>
      </c>
      <c r="I239" s="1851" t="s">
        <v>904</v>
      </c>
    </row>
    <row customHeight="1" ht="11.25">
      <c r="A240" s="1851" t="s">
        <v>2261</v>
      </c>
      <c r="B240" s="1851" t="s">
        <v>16</v>
      </c>
      <c r="C240" s="1851" t="s">
        <v>2736</v>
      </c>
      <c r="D240" s="1851" t="s">
        <v>2737</v>
      </c>
      <c r="E240" s="1851" t="s">
        <v>2738</v>
      </c>
      <c r="F240" s="1851" t="s">
        <v>2327</v>
      </c>
      <c r="G240" s="1851" t="s">
        <v>22</v>
      </c>
      <c r="H240" s="1851" t="s">
        <v>22</v>
      </c>
      <c r="I240" s="1851" t="s">
        <v>904</v>
      </c>
    </row>
    <row customHeight="1" ht="11.25">
      <c r="A241" s="1851" t="s">
        <v>2261</v>
      </c>
      <c r="B241" s="1851" t="s">
        <v>16</v>
      </c>
      <c r="C241" s="1851" t="s">
        <v>2745</v>
      </c>
      <c r="D241" s="1851" t="s">
        <v>2746</v>
      </c>
      <c r="E241" s="1851" t="s">
        <v>2747</v>
      </c>
      <c r="F241" s="1851" t="s">
        <v>2327</v>
      </c>
      <c r="G241" s="1851" t="s">
        <v>22</v>
      </c>
      <c r="H241" s="1851" t="s">
        <v>22</v>
      </c>
      <c r="I241" s="1851" t="s">
        <v>904</v>
      </c>
    </row>
    <row customHeight="1" ht="11.25">
      <c r="A242" s="1851" t="s">
        <v>2261</v>
      </c>
      <c r="B242" s="1851" t="s">
        <v>16</v>
      </c>
      <c r="C242" s="1851" t="s">
        <v>2776</v>
      </c>
      <c r="D242" s="1851" t="s">
        <v>2777</v>
      </c>
      <c r="E242" s="1851" t="s">
        <v>2778</v>
      </c>
      <c r="F242" s="1851" t="s">
        <v>2327</v>
      </c>
      <c r="G242" s="1851" t="s">
        <v>2779</v>
      </c>
      <c r="H242" s="1851" t="s">
        <v>22</v>
      </c>
      <c r="I242" s="1851" t="s">
        <v>904</v>
      </c>
    </row>
    <row customHeight="1" ht="11.25">
      <c r="A243" s="1851" t="s">
        <v>2261</v>
      </c>
      <c r="B243" s="1851" t="s">
        <v>16</v>
      </c>
      <c r="C243" s="1851" t="s">
        <v>2812</v>
      </c>
      <c r="D243" s="1851" t="s">
        <v>2813</v>
      </c>
      <c r="E243" s="1851" t="s">
        <v>2814</v>
      </c>
      <c r="F243" s="1851" t="s">
        <v>2320</v>
      </c>
      <c r="G243" s="1851" t="s">
        <v>2815</v>
      </c>
      <c r="H243" s="1851" t="s">
        <v>22</v>
      </c>
      <c r="I243" s="1851" t="s">
        <v>904</v>
      </c>
    </row>
    <row customHeight="1" ht="11.25">
      <c r="A244" s="1851" t="s">
        <v>2261</v>
      </c>
      <c r="B244" s="1851" t="s">
        <v>16</v>
      </c>
      <c r="C244" s="1851" t="s">
        <v>2824</v>
      </c>
      <c r="D244" s="1851" t="s">
        <v>2825</v>
      </c>
      <c r="E244" s="1851" t="s">
        <v>2826</v>
      </c>
      <c r="F244" s="1851" t="s">
        <v>2667</v>
      </c>
      <c r="G244" s="1851" t="s">
        <v>2827</v>
      </c>
      <c r="H244" s="1851" t="s">
        <v>22</v>
      </c>
      <c r="I244" s="1851" t="s">
        <v>904</v>
      </c>
    </row>
    <row customHeight="1" ht="11.25">
      <c r="A245" s="1851" t="s">
        <v>2261</v>
      </c>
      <c r="B245" s="1851" t="s">
        <v>16</v>
      </c>
      <c r="C245" s="1851" t="s">
        <v>22</v>
      </c>
      <c r="D245" s="1851" t="s">
        <v>2835</v>
      </c>
      <c r="E245" s="1851" t="s">
        <v>2836</v>
      </c>
      <c r="F245" s="1851" t="s">
        <v>2343</v>
      </c>
      <c r="G245" s="1851" t="s">
        <v>22</v>
      </c>
      <c r="H245" s="1851" t="s">
        <v>22</v>
      </c>
      <c r="I245" s="1851" t="s">
        <v>904</v>
      </c>
    </row>
    <row customHeight="1" ht="11.25">
      <c r="A246" s="1851" t="s">
        <v>2261</v>
      </c>
      <c r="B246" s="1851" t="s">
        <v>16</v>
      </c>
      <c r="C246" s="1851" t="s">
        <v>2837</v>
      </c>
      <c r="D246" s="1851" t="s">
        <v>2838</v>
      </c>
      <c r="E246" s="1851" t="s">
        <v>2839</v>
      </c>
      <c r="F246" s="1851" t="s">
        <v>2292</v>
      </c>
      <c r="G246" s="1851" t="s">
        <v>22</v>
      </c>
      <c r="H246" s="1851" t="s">
        <v>22</v>
      </c>
      <c r="I246" s="1851" t="s">
        <v>904</v>
      </c>
    </row>
    <row customHeight="1" ht="11.25">
      <c r="A247" s="1851" t="s">
        <v>2261</v>
      </c>
      <c r="B247" s="1851" t="s">
        <v>16</v>
      </c>
      <c r="C247" s="1851" t="s">
        <v>2846</v>
      </c>
      <c r="D247" s="1851" t="s">
        <v>2847</v>
      </c>
      <c r="E247" s="1851" t="s">
        <v>2848</v>
      </c>
      <c r="F247" s="1851" t="s">
        <v>2292</v>
      </c>
      <c r="G247" s="1851" t="s">
        <v>22</v>
      </c>
      <c r="H247" s="1851" t="s">
        <v>22</v>
      </c>
      <c r="I247" s="1851" t="s">
        <v>904</v>
      </c>
    </row>
    <row customHeight="1" ht="11.25">
      <c r="A248" s="1851" t="s">
        <v>2261</v>
      </c>
      <c r="B248" s="1851" t="s">
        <v>16</v>
      </c>
      <c r="C248" s="1851" t="s">
        <v>2866</v>
      </c>
      <c r="D248" s="1851" t="s">
        <v>2867</v>
      </c>
      <c r="E248" s="1851" t="s">
        <v>2323</v>
      </c>
      <c r="F248" s="1851" t="s">
        <v>2868</v>
      </c>
      <c r="G248" s="1851" t="s">
        <v>22</v>
      </c>
      <c r="H248" s="1851" t="s">
        <v>22</v>
      </c>
      <c r="I248" s="1851" t="s">
        <v>904</v>
      </c>
    </row>
    <row customHeight="1" ht="11.25">
      <c r="A249" s="1851" t="s">
        <v>2261</v>
      </c>
      <c r="B249" s="1851" t="s">
        <v>16</v>
      </c>
      <c r="C249" s="1851" t="s">
        <v>2869</v>
      </c>
      <c r="D249" s="1851" t="s">
        <v>2870</v>
      </c>
      <c r="E249" s="1851" t="s">
        <v>2624</v>
      </c>
      <c r="F249" s="1851" t="s">
        <v>2871</v>
      </c>
      <c r="G249" s="1851" t="s">
        <v>22</v>
      </c>
      <c r="H249" s="1851" t="s">
        <v>22</v>
      </c>
      <c r="I249" s="1851" t="s">
        <v>904</v>
      </c>
    </row>
    <row customHeight="1" ht="11.25">
      <c r="A250" s="1851" t="s">
        <v>2261</v>
      </c>
      <c r="B250" s="1851" t="s">
        <v>16</v>
      </c>
      <c r="C250" s="1851" t="s">
        <v>2882</v>
      </c>
      <c r="D250" s="1851" t="s">
        <v>2883</v>
      </c>
      <c r="E250" s="1851" t="s">
        <v>2884</v>
      </c>
      <c r="F250" s="1851" t="s">
        <v>2494</v>
      </c>
      <c r="G250" s="1851" t="s">
        <v>22</v>
      </c>
      <c r="H250" s="1851" t="s">
        <v>22</v>
      </c>
      <c r="I250" s="1851" t="s">
        <v>904</v>
      </c>
    </row>
    <row customHeight="1" ht="11.25">
      <c r="A251" s="1851" t="s">
        <v>2261</v>
      </c>
      <c r="B251" s="1851" t="s">
        <v>16</v>
      </c>
      <c r="C251" s="1851" t="s">
        <v>2885</v>
      </c>
      <c r="D251" s="1851" t="s">
        <v>2886</v>
      </c>
      <c r="E251" s="1851" t="s">
        <v>2887</v>
      </c>
      <c r="F251" s="1851" t="s">
        <v>2343</v>
      </c>
      <c r="G251" s="1851" t="s">
        <v>22</v>
      </c>
      <c r="H251" s="1851" t="s">
        <v>22</v>
      </c>
      <c r="I251" s="1851" t="s">
        <v>904</v>
      </c>
    </row>
    <row customHeight="1" ht="11.25">
      <c r="A252" s="1851" t="s">
        <v>2261</v>
      </c>
      <c r="B252" s="1851" t="s">
        <v>16</v>
      </c>
      <c r="C252" s="1851" t="s">
        <v>2266</v>
      </c>
      <c r="D252" s="1851" t="s">
        <v>2267</v>
      </c>
      <c r="E252" s="1851" t="s">
        <v>2268</v>
      </c>
      <c r="F252" s="1851" t="s">
        <v>2269</v>
      </c>
      <c r="G252" s="1851" t="s">
        <v>22</v>
      </c>
      <c r="H252" s="1851" t="s">
        <v>22</v>
      </c>
      <c r="I252" s="1851" t="s">
        <v>864</v>
      </c>
    </row>
    <row customHeight="1" ht="11.25">
      <c r="A253" s="1851" t="s">
        <v>2261</v>
      </c>
      <c r="B253" s="1851" t="s">
        <v>16</v>
      </c>
      <c r="C253" s="1851" t="s">
        <v>2270</v>
      </c>
      <c r="D253" s="1851" t="s">
        <v>2271</v>
      </c>
      <c r="E253" s="1851" t="s">
        <v>2272</v>
      </c>
      <c r="F253" s="1851" t="s">
        <v>2273</v>
      </c>
      <c r="G253" s="1851" t="s">
        <v>22</v>
      </c>
      <c r="H253" s="1851" t="s">
        <v>22</v>
      </c>
      <c r="I253" s="1851" t="s">
        <v>864</v>
      </c>
    </row>
    <row customHeight="1" ht="11.25">
      <c r="A254" s="1851" t="s">
        <v>2261</v>
      </c>
      <c r="B254" s="1851" t="s">
        <v>16</v>
      </c>
      <c r="C254" s="1851" t="s">
        <v>2281</v>
      </c>
      <c r="D254" s="1851" t="s">
        <v>2282</v>
      </c>
      <c r="E254" s="1851" t="s">
        <v>2283</v>
      </c>
      <c r="F254" s="1851" t="s">
        <v>2284</v>
      </c>
      <c r="G254" s="1851" t="s">
        <v>2285</v>
      </c>
      <c r="H254" s="1851" t="s">
        <v>22</v>
      </c>
      <c r="I254" s="1851" t="s">
        <v>864</v>
      </c>
    </row>
    <row customHeight="1" ht="11.25">
      <c r="A255" s="1851" t="s">
        <v>2261</v>
      </c>
      <c r="B255" s="1851" t="s">
        <v>16</v>
      </c>
      <c r="C255" s="1851" t="s">
        <v>2289</v>
      </c>
      <c r="D255" s="1851" t="s">
        <v>2290</v>
      </c>
      <c r="E255" s="1851" t="s">
        <v>2291</v>
      </c>
      <c r="F255" s="1851" t="s">
        <v>2292</v>
      </c>
      <c r="G255" s="1851" t="s">
        <v>2293</v>
      </c>
      <c r="H255" s="1851" t="s">
        <v>22</v>
      </c>
      <c r="I255" s="1851" t="s">
        <v>864</v>
      </c>
    </row>
    <row customHeight="1" ht="11.25">
      <c r="A256" s="1851" t="s">
        <v>2261</v>
      </c>
      <c r="B256" s="1851" t="s">
        <v>16</v>
      </c>
      <c r="C256" s="1851" t="s">
        <v>2894</v>
      </c>
      <c r="D256" s="1851" t="s">
        <v>2895</v>
      </c>
      <c r="E256" s="1851" t="s">
        <v>2896</v>
      </c>
      <c r="F256" s="1851" t="s">
        <v>2335</v>
      </c>
      <c r="G256" s="1851" t="s">
        <v>2897</v>
      </c>
      <c r="H256" s="1851" t="s">
        <v>22</v>
      </c>
      <c r="I256" s="1851" t="s">
        <v>864</v>
      </c>
    </row>
    <row customHeight="1" ht="11.25">
      <c r="A257" s="1851" t="s">
        <v>2261</v>
      </c>
      <c r="B257" s="1851" t="s">
        <v>16</v>
      </c>
      <c r="C257" s="1851" t="s">
        <v>2898</v>
      </c>
      <c r="D257" s="1851" t="s">
        <v>2295</v>
      </c>
      <c r="E257" s="1851" t="s">
        <v>2296</v>
      </c>
      <c r="F257" s="1851" t="s">
        <v>2899</v>
      </c>
      <c r="G257" s="1851" t="s">
        <v>2900</v>
      </c>
      <c r="H257" s="1851" t="s">
        <v>22</v>
      </c>
      <c r="I257" s="1851" t="s">
        <v>864</v>
      </c>
    </row>
    <row customHeight="1" ht="11.25">
      <c r="A258" s="1851" t="s">
        <v>2261</v>
      </c>
      <c r="B258" s="1851" t="s">
        <v>16</v>
      </c>
      <c r="C258" s="1851" t="s">
        <v>2294</v>
      </c>
      <c r="D258" s="1851" t="s">
        <v>2295</v>
      </c>
      <c r="E258" s="1851" t="s">
        <v>2296</v>
      </c>
      <c r="F258" s="1851" t="s">
        <v>2297</v>
      </c>
      <c r="G258" s="1851" t="s">
        <v>22</v>
      </c>
      <c r="H258" s="1851" t="s">
        <v>22</v>
      </c>
      <c r="I258" s="1851" t="s">
        <v>864</v>
      </c>
    </row>
    <row customHeight="1" ht="11.25">
      <c r="A259" s="1851" t="s">
        <v>2261</v>
      </c>
      <c r="B259" s="1851" t="s">
        <v>16</v>
      </c>
      <c r="C259" s="1851" t="s">
        <v>2298</v>
      </c>
      <c r="D259" s="1851" t="s">
        <v>2299</v>
      </c>
      <c r="E259" s="1851" t="s">
        <v>2300</v>
      </c>
      <c r="F259" s="1851" t="s">
        <v>2301</v>
      </c>
      <c r="G259" s="1851" t="s">
        <v>2302</v>
      </c>
      <c r="H259" s="1851" t="s">
        <v>22</v>
      </c>
      <c r="I259" s="1851" t="s">
        <v>864</v>
      </c>
    </row>
    <row customHeight="1" ht="11.25">
      <c r="A260" s="1851" t="s">
        <v>2261</v>
      </c>
      <c r="B260" s="1851" t="s">
        <v>16</v>
      </c>
      <c r="C260" s="1851" t="s">
        <v>2312</v>
      </c>
      <c r="D260" s="1851" t="s">
        <v>2313</v>
      </c>
      <c r="E260" s="1851" t="s">
        <v>2314</v>
      </c>
      <c r="F260" s="1851" t="s">
        <v>2315</v>
      </c>
      <c r="G260" s="1851" t="s">
        <v>2316</v>
      </c>
      <c r="H260" s="1851" t="s">
        <v>22</v>
      </c>
      <c r="I260" s="1851" t="s">
        <v>864</v>
      </c>
    </row>
    <row customHeight="1" ht="11.25">
      <c r="A261" s="1851" t="s">
        <v>2261</v>
      </c>
      <c r="B261" s="1851" t="s">
        <v>16</v>
      </c>
      <c r="C261" s="1851" t="s">
        <v>2321</v>
      </c>
      <c r="D261" s="1851" t="s">
        <v>2322</v>
      </c>
      <c r="E261" s="1851" t="s">
        <v>2323</v>
      </c>
      <c r="F261" s="1851" t="s">
        <v>2301</v>
      </c>
      <c r="G261" s="1851" t="s">
        <v>22</v>
      </c>
      <c r="H261" s="1851" t="s">
        <v>22</v>
      </c>
      <c r="I261" s="1851" t="s">
        <v>864</v>
      </c>
    </row>
    <row customHeight="1" ht="11.25">
      <c r="A262" s="1851" t="s">
        <v>2261</v>
      </c>
      <c r="B262" s="1851" t="s">
        <v>16</v>
      </c>
      <c r="C262" s="1851" t="s">
        <v>2324</v>
      </c>
      <c r="D262" s="1851" t="s">
        <v>2325</v>
      </c>
      <c r="E262" s="1851" t="s">
        <v>2326</v>
      </c>
      <c r="F262" s="1851" t="s">
        <v>2327</v>
      </c>
      <c r="G262" s="1851" t="s">
        <v>22</v>
      </c>
      <c r="H262" s="1851" t="s">
        <v>22</v>
      </c>
      <c r="I262" s="1851" t="s">
        <v>864</v>
      </c>
    </row>
    <row customHeight="1" ht="11.25">
      <c r="A263" s="1851" t="s">
        <v>2261</v>
      </c>
      <c r="B263" s="1851" t="s">
        <v>16</v>
      </c>
      <c r="C263" s="1851" t="s">
        <v>2901</v>
      </c>
      <c r="D263" s="1851" t="s">
        <v>2902</v>
      </c>
      <c r="E263" s="1851" t="s">
        <v>2903</v>
      </c>
      <c r="F263" s="1851" t="s">
        <v>2426</v>
      </c>
      <c r="G263" s="1851" t="s">
        <v>2904</v>
      </c>
      <c r="H263" s="1851" t="s">
        <v>22</v>
      </c>
      <c r="I263" s="1851" t="s">
        <v>864</v>
      </c>
    </row>
    <row customHeight="1" ht="11.25">
      <c r="A264" s="1851" t="s">
        <v>2261</v>
      </c>
      <c r="B264" s="1851" t="s">
        <v>16</v>
      </c>
      <c r="C264" s="1851" t="s">
        <v>2905</v>
      </c>
      <c r="D264" s="1851" t="s">
        <v>2906</v>
      </c>
      <c r="E264" s="1851" t="s">
        <v>2907</v>
      </c>
      <c r="F264" s="1851" t="s">
        <v>2348</v>
      </c>
      <c r="G264" s="1851" t="s">
        <v>22</v>
      </c>
      <c r="H264" s="1851" t="s">
        <v>22</v>
      </c>
      <c r="I264" s="1851" t="s">
        <v>864</v>
      </c>
    </row>
    <row customHeight="1" ht="11.25">
      <c r="A265" s="1851" t="s">
        <v>2261</v>
      </c>
      <c r="B265" s="1851" t="s">
        <v>16</v>
      </c>
      <c r="C265" s="1851" t="s">
        <v>2349</v>
      </c>
      <c r="D265" s="1851" t="s">
        <v>2350</v>
      </c>
      <c r="E265" s="1851" t="s">
        <v>2351</v>
      </c>
      <c r="F265" s="1851" t="s">
        <v>51</v>
      </c>
      <c r="G265" s="1851" t="s">
        <v>2352</v>
      </c>
      <c r="H265" s="1851" t="s">
        <v>22</v>
      </c>
      <c r="I265" s="1851" t="s">
        <v>864</v>
      </c>
    </row>
    <row customHeight="1" ht="11.25">
      <c r="A266" s="1851" t="s">
        <v>2261</v>
      </c>
      <c r="B266" s="1851" t="s">
        <v>16</v>
      </c>
      <c r="C266" s="1851" t="s">
        <v>2357</v>
      </c>
      <c r="D266" s="1851" t="s">
        <v>2358</v>
      </c>
      <c r="E266" s="1851" t="s">
        <v>2359</v>
      </c>
      <c r="F266" s="1851" t="s">
        <v>2343</v>
      </c>
      <c r="G266" s="1851" t="s">
        <v>22</v>
      </c>
      <c r="H266" s="1851" t="s">
        <v>22</v>
      </c>
      <c r="I266" s="1851" t="s">
        <v>864</v>
      </c>
    </row>
    <row customHeight="1" ht="11.25">
      <c r="A267" s="1851" t="s">
        <v>2261</v>
      </c>
      <c r="B267" s="1851" t="s">
        <v>16</v>
      </c>
      <c r="C267" s="1851" t="s">
        <v>2365</v>
      </c>
      <c r="D267" s="1851" t="s">
        <v>2366</v>
      </c>
      <c r="E267" s="1851" t="s">
        <v>2367</v>
      </c>
      <c r="F267" s="1851" t="s">
        <v>2368</v>
      </c>
      <c r="G267" s="1851" t="s">
        <v>2369</v>
      </c>
      <c r="H267" s="1851" t="s">
        <v>22</v>
      </c>
      <c r="I267" s="1851" t="s">
        <v>864</v>
      </c>
    </row>
    <row customHeight="1" ht="11.25">
      <c r="A268" s="1851" t="s">
        <v>2261</v>
      </c>
      <c r="B268" s="1851" t="s">
        <v>16</v>
      </c>
      <c r="C268" s="1851" t="s">
        <v>2377</v>
      </c>
      <c r="D268" s="1851" t="s">
        <v>2378</v>
      </c>
      <c r="E268" s="1851" t="s">
        <v>2379</v>
      </c>
      <c r="F268" s="1851" t="s">
        <v>2380</v>
      </c>
      <c r="G268" s="1851" t="s">
        <v>22</v>
      </c>
      <c r="H268" s="1851" t="s">
        <v>22</v>
      </c>
      <c r="I268" s="1851" t="s">
        <v>864</v>
      </c>
    </row>
    <row customHeight="1" ht="11.25">
      <c r="A269" s="1851" t="s">
        <v>2261</v>
      </c>
      <c r="B269" s="1851" t="s">
        <v>16</v>
      </c>
      <c r="C269" s="1851" t="s">
        <v>2385</v>
      </c>
      <c r="D269" s="1851" t="s">
        <v>2386</v>
      </c>
      <c r="E269" s="1851" t="s">
        <v>2387</v>
      </c>
      <c r="F269" s="1851" t="s">
        <v>2388</v>
      </c>
      <c r="G269" s="1851" t="s">
        <v>2389</v>
      </c>
      <c r="H269" s="1851" t="s">
        <v>22</v>
      </c>
      <c r="I269" s="1851" t="s">
        <v>864</v>
      </c>
    </row>
    <row customHeight="1" ht="11.25">
      <c r="A270" s="1851" t="s">
        <v>2261</v>
      </c>
      <c r="B270" s="1851" t="s">
        <v>16</v>
      </c>
      <c r="C270" s="1851" t="s">
        <v>2908</v>
      </c>
      <c r="D270" s="1851" t="s">
        <v>2909</v>
      </c>
      <c r="E270" s="1851" t="s">
        <v>2319</v>
      </c>
      <c r="F270" s="1851" t="s">
        <v>2301</v>
      </c>
      <c r="G270" s="1851" t="s">
        <v>2910</v>
      </c>
      <c r="H270" s="1851" t="s">
        <v>22</v>
      </c>
      <c r="I270" s="1851" t="s">
        <v>864</v>
      </c>
    </row>
    <row customHeight="1" ht="11.25">
      <c r="A271" s="1851" t="s">
        <v>2261</v>
      </c>
      <c r="B271" s="1851" t="s">
        <v>16</v>
      </c>
      <c r="C271" s="1851" t="s">
        <v>2406</v>
      </c>
      <c r="D271" s="1851" t="s">
        <v>2407</v>
      </c>
      <c r="E271" s="1851" t="s">
        <v>2408</v>
      </c>
      <c r="F271" s="1851" t="s">
        <v>2409</v>
      </c>
      <c r="G271" s="1851" t="s">
        <v>22</v>
      </c>
      <c r="H271" s="1851" t="s">
        <v>22</v>
      </c>
      <c r="I271" s="1851" t="s">
        <v>864</v>
      </c>
    </row>
    <row customHeight="1" ht="11.25">
      <c r="A272" s="1851" t="s">
        <v>2261</v>
      </c>
      <c r="B272" s="1851" t="s">
        <v>16</v>
      </c>
      <c r="C272" s="1851" t="s">
        <v>2418</v>
      </c>
      <c r="D272" s="1851" t="s">
        <v>2419</v>
      </c>
      <c r="E272" s="1851" t="s">
        <v>2420</v>
      </c>
      <c r="F272" s="1851" t="s">
        <v>2421</v>
      </c>
      <c r="G272" s="1851" t="s">
        <v>2422</v>
      </c>
      <c r="H272" s="1851" t="s">
        <v>22</v>
      </c>
      <c r="I272" s="1851" t="s">
        <v>864</v>
      </c>
    </row>
    <row customHeight="1" ht="11.25">
      <c r="A273" s="1851" t="s">
        <v>2261</v>
      </c>
      <c r="B273" s="1851" t="s">
        <v>16</v>
      </c>
      <c r="C273" s="1851" t="s">
        <v>2427</v>
      </c>
      <c r="D273" s="1851" t="s">
        <v>2428</v>
      </c>
      <c r="E273" s="1851" t="s">
        <v>2429</v>
      </c>
      <c r="F273" s="1851" t="s">
        <v>2421</v>
      </c>
      <c r="G273" s="1851" t="s">
        <v>2430</v>
      </c>
      <c r="H273" s="1851" t="s">
        <v>22</v>
      </c>
      <c r="I273" s="1851" t="s">
        <v>864</v>
      </c>
    </row>
    <row customHeight="1" ht="11.25">
      <c r="A274" s="1851" t="s">
        <v>2261</v>
      </c>
      <c r="B274" s="1851" t="s">
        <v>16</v>
      </c>
      <c r="C274" s="1851" t="s">
        <v>2911</v>
      </c>
      <c r="D274" s="1851" t="s">
        <v>2912</v>
      </c>
      <c r="E274" s="1851" t="s">
        <v>2913</v>
      </c>
      <c r="F274" s="1851" t="s">
        <v>2343</v>
      </c>
      <c r="G274" s="1851" t="s">
        <v>22</v>
      </c>
      <c r="H274" s="1851" t="s">
        <v>22</v>
      </c>
      <c r="I274" s="1851" t="s">
        <v>864</v>
      </c>
    </row>
    <row customHeight="1" ht="11.25">
      <c r="A275" s="1851" t="s">
        <v>2261</v>
      </c>
      <c r="B275" s="1851" t="s">
        <v>16</v>
      </c>
      <c r="C275" s="1851" t="s">
        <v>2431</v>
      </c>
      <c r="D275" s="1851" t="s">
        <v>2432</v>
      </c>
      <c r="E275" s="1851" t="s">
        <v>2433</v>
      </c>
      <c r="F275" s="1851" t="s">
        <v>2284</v>
      </c>
      <c r="G275" s="1851" t="s">
        <v>22</v>
      </c>
      <c r="H275" s="1851" t="s">
        <v>22</v>
      </c>
      <c r="I275" s="1851" t="s">
        <v>864</v>
      </c>
    </row>
    <row customHeight="1" ht="11.25">
      <c r="A276" s="1851" t="s">
        <v>2261</v>
      </c>
      <c r="B276" s="1851" t="s">
        <v>16</v>
      </c>
      <c r="C276" s="1851" t="s">
        <v>2434</v>
      </c>
      <c r="D276" s="1851" t="s">
        <v>2435</v>
      </c>
      <c r="E276" s="1851" t="s">
        <v>2436</v>
      </c>
      <c r="F276" s="1851" t="s">
        <v>2284</v>
      </c>
      <c r="G276" s="1851" t="s">
        <v>22</v>
      </c>
      <c r="H276" s="1851" t="s">
        <v>22</v>
      </c>
      <c r="I276" s="1851" t="s">
        <v>864</v>
      </c>
    </row>
    <row customHeight="1" ht="11.25">
      <c r="A277" s="1851" t="s">
        <v>2261</v>
      </c>
      <c r="B277" s="1851" t="s">
        <v>16</v>
      </c>
      <c r="C277" s="1851" t="s">
        <v>2437</v>
      </c>
      <c r="D277" s="1851" t="s">
        <v>2438</v>
      </c>
      <c r="E277" s="1851" t="s">
        <v>2439</v>
      </c>
      <c r="F277" s="1851" t="s">
        <v>2315</v>
      </c>
      <c r="G277" s="1851" t="s">
        <v>22</v>
      </c>
      <c r="H277" s="1851" t="s">
        <v>22</v>
      </c>
      <c r="I277" s="1851" t="s">
        <v>864</v>
      </c>
    </row>
    <row customHeight="1" ht="11.25">
      <c r="A278" s="1851" t="s">
        <v>2261</v>
      </c>
      <c r="B278" s="1851" t="s">
        <v>16</v>
      </c>
      <c r="C278" s="1851" t="s">
        <v>2440</v>
      </c>
      <c r="D278" s="1851" t="s">
        <v>2441</v>
      </c>
      <c r="E278" s="1851" t="s">
        <v>2442</v>
      </c>
      <c r="F278" s="1851" t="s">
        <v>2443</v>
      </c>
      <c r="G278" s="1851" t="s">
        <v>2444</v>
      </c>
      <c r="H278" s="1851" t="s">
        <v>22</v>
      </c>
      <c r="I278" s="1851" t="s">
        <v>864</v>
      </c>
    </row>
    <row customHeight="1" ht="11.25">
      <c r="A279" s="1851" t="s">
        <v>2261</v>
      </c>
      <c r="B279" s="1851" t="s">
        <v>16</v>
      </c>
      <c r="C279" s="1851" t="s">
        <v>2445</v>
      </c>
      <c r="D279" s="1851" t="s">
        <v>2446</v>
      </c>
      <c r="E279" s="1851" t="s">
        <v>2447</v>
      </c>
      <c r="F279" s="1851" t="s">
        <v>2443</v>
      </c>
      <c r="G279" s="1851" t="s">
        <v>2448</v>
      </c>
      <c r="H279" s="1851" t="s">
        <v>22</v>
      </c>
      <c r="I279" s="1851" t="s">
        <v>864</v>
      </c>
    </row>
    <row customHeight="1" ht="11.25">
      <c r="A280" s="1851" t="s">
        <v>2261</v>
      </c>
      <c r="B280" s="1851" t="s">
        <v>16</v>
      </c>
      <c r="C280" s="1851" t="s">
        <v>2452</v>
      </c>
      <c r="D280" s="1851" t="s">
        <v>2453</v>
      </c>
      <c r="E280" s="1851" t="s">
        <v>2454</v>
      </c>
      <c r="F280" s="1851" t="s">
        <v>2327</v>
      </c>
      <c r="G280" s="1851" t="s">
        <v>22</v>
      </c>
      <c r="H280" s="1851" t="s">
        <v>22</v>
      </c>
      <c r="I280" s="1851" t="s">
        <v>864</v>
      </c>
    </row>
    <row customHeight="1" ht="11.25">
      <c r="A281" s="1851" t="s">
        <v>2261</v>
      </c>
      <c r="B281" s="1851" t="s">
        <v>16</v>
      </c>
      <c r="C281" s="1851" t="s">
        <v>2455</v>
      </c>
      <c r="D281" s="1851" t="s">
        <v>2456</v>
      </c>
      <c r="E281" s="1851" t="s">
        <v>2457</v>
      </c>
      <c r="F281" s="1851" t="s">
        <v>2315</v>
      </c>
      <c r="G281" s="1851" t="s">
        <v>2458</v>
      </c>
      <c r="H281" s="1851" t="s">
        <v>22</v>
      </c>
      <c r="I281" s="1851" t="s">
        <v>864</v>
      </c>
    </row>
    <row customHeight="1" ht="11.25">
      <c r="A282" s="1851" t="s">
        <v>2261</v>
      </c>
      <c r="B282" s="1851" t="s">
        <v>16</v>
      </c>
      <c r="C282" s="1851" t="s">
        <v>2466</v>
      </c>
      <c r="D282" s="1851" t="s">
        <v>2467</v>
      </c>
      <c r="E282" s="1851" t="s">
        <v>2468</v>
      </c>
      <c r="F282" s="1851" t="s">
        <v>2301</v>
      </c>
      <c r="G282" s="1851" t="s">
        <v>2469</v>
      </c>
      <c r="H282" s="1851" t="s">
        <v>22</v>
      </c>
      <c r="I282" s="1851" t="s">
        <v>864</v>
      </c>
    </row>
    <row customHeight="1" ht="11.25">
      <c r="A283" s="1851" t="s">
        <v>2261</v>
      </c>
      <c r="B283" s="1851" t="s">
        <v>16</v>
      </c>
      <c r="C283" s="1851" t="s">
        <v>2470</v>
      </c>
      <c r="D283" s="1851" t="s">
        <v>2471</v>
      </c>
      <c r="E283" s="1851" t="s">
        <v>2472</v>
      </c>
      <c r="F283" s="1851" t="s">
        <v>2473</v>
      </c>
      <c r="G283" s="1851" t="s">
        <v>22</v>
      </c>
      <c r="H283" s="1851" t="s">
        <v>22</v>
      </c>
      <c r="I283" s="1851" t="s">
        <v>864</v>
      </c>
    </row>
    <row customHeight="1" ht="11.25">
      <c r="A284" s="1851" t="s">
        <v>2261</v>
      </c>
      <c r="B284" s="1851" t="s">
        <v>16</v>
      </c>
      <c r="C284" s="1851" t="s">
        <v>2474</v>
      </c>
      <c r="D284" s="1851" t="s">
        <v>2475</v>
      </c>
      <c r="E284" s="1851" t="s">
        <v>2476</v>
      </c>
      <c r="F284" s="1851" t="s">
        <v>2421</v>
      </c>
      <c r="G284" s="1851" t="s">
        <v>22</v>
      </c>
      <c r="H284" s="1851" t="s">
        <v>22</v>
      </c>
      <c r="I284" s="1851" t="s">
        <v>864</v>
      </c>
    </row>
    <row customHeight="1" ht="11.25">
      <c r="A285" s="1851" t="s">
        <v>2261</v>
      </c>
      <c r="B285" s="1851" t="s">
        <v>16</v>
      </c>
      <c r="C285" s="1851" t="s">
        <v>2477</v>
      </c>
      <c r="D285" s="1851" t="s">
        <v>2478</v>
      </c>
      <c r="E285" s="1851" t="s">
        <v>2479</v>
      </c>
      <c r="F285" s="1851" t="s">
        <v>2480</v>
      </c>
      <c r="G285" s="1851" t="s">
        <v>22</v>
      </c>
      <c r="H285" s="1851" t="s">
        <v>22</v>
      </c>
      <c r="I285" s="1851" t="s">
        <v>864</v>
      </c>
    </row>
    <row customHeight="1" ht="11.25">
      <c r="A286" s="1851" t="s">
        <v>2261</v>
      </c>
      <c r="B286" s="1851" t="s">
        <v>16</v>
      </c>
      <c r="C286" s="1851" t="s">
        <v>2481</v>
      </c>
      <c r="D286" s="1851" t="s">
        <v>2482</v>
      </c>
      <c r="E286" s="1851" t="s">
        <v>2483</v>
      </c>
      <c r="F286" s="1851" t="s">
        <v>2421</v>
      </c>
      <c r="G286" s="1851" t="s">
        <v>22</v>
      </c>
      <c r="H286" s="1851" t="s">
        <v>22</v>
      </c>
      <c r="I286" s="1851" t="s">
        <v>864</v>
      </c>
    </row>
    <row customHeight="1" ht="11.25">
      <c r="A287" s="1851" t="s">
        <v>2261</v>
      </c>
      <c r="B287" s="1851" t="s">
        <v>16</v>
      </c>
      <c r="C287" s="1851" t="s">
        <v>2484</v>
      </c>
      <c r="D287" s="1851" t="s">
        <v>2485</v>
      </c>
      <c r="E287" s="1851" t="s">
        <v>2486</v>
      </c>
      <c r="F287" s="1851" t="s">
        <v>2487</v>
      </c>
      <c r="G287" s="1851" t="s">
        <v>22</v>
      </c>
      <c r="H287" s="1851" t="s">
        <v>22</v>
      </c>
      <c r="I287" s="1851" t="s">
        <v>864</v>
      </c>
    </row>
    <row customHeight="1" ht="11.25">
      <c r="A288" s="1851" t="s">
        <v>2261</v>
      </c>
      <c r="B288" s="1851" t="s">
        <v>16</v>
      </c>
      <c r="C288" s="1851" t="s">
        <v>2488</v>
      </c>
      <c r="D288" s="1851" t="s">
        <v>2489</v>
      </c>
      <c r="E288" s="1851" t="s">
        <v>2490</v>
      </c>
      <c r="F288" s="1851" t="s">
        <v>2269</v>
      </c>
      <c r="G288" s="1851" t="s">
        <v>22</v>
      </c>
      <c r="H288" s="1851" t="s">
        <v>22</v>
      </c>
      <c r="I288" s="1851" t="s">
        <v>864</v>
      </c>
    </row>
    <row customHeight="1" ht="11.25">
      <c r="A289" s="1851" t="s">
        <v>2261</v>
      </c>
      <c r="B289" s="1851" t="s">
        <v>16</v>
      </c>
      <c r="C289" s="1851" t="s">
        <v>2491</v>
      </c>
      <c r="D289" s="1851" t="s">
        <v>2492</v>
      </c>
      <c r="E289" s="1851" t="s">
        <v>2493</v>
      </c>
      <c r="F289" s="1851" t="s">
        <v>2494</v>
      </c>
      <c r="G289" s="1851" t="s">
        <v>22</v>
      </c>
      <c r="H289" s="1851" t="s">
        <v>22</v>
      </c>
      <c r="I289" s="1851" t="s">
        <v>864</v>
      </c>
    </row>
    <row customHeight="1" ht="11.25">
      <c r="A290" s="1851" t="s">
        <v>2261</v>
      </c>
      <c r="B290" s="1851" t="s">
        <v>16</v>
      </c>
      <c r="C290" s="1851" t="s">
        <v>2495</v>
      </c>
      <c r="D290" s="1851" t="s">
        <v>2496</v>
      </c>
      <c r="E290" s="1851" t="s">
        <v>2497</v>
      </c>
      <c r="F290" s="1851" t="s">
        <v>2269</v>
      </c>
      <c r="G290" s="1851" t="s">
        <v>2498</v>
      </c>
      <c r="H290" s="1851" t="s">
        <v>22</v>
      </c>
      <c r="I290" s="1851" t="s">
        <v>864</v>
      </c>
    </row>
    <row customHeight="1" ht="11.25">
      <c r="A291" s="1851" t="s">
        <v>2261</v>
      </c>
      <c r="B291" s="1851" t="s">
        <v>16</v>
      </c>
      <c r="C291" s="1851" t="s">
        <v>2503</v>
      </c>
      <c r="D291" s="1851" t="s">
        <v>2504</v>
      </c>
      <c r="E291" s="1851" t="s">
        <v>2505</v>
      </c>
      <c r="F291" s="1851" t="s">
        <v>2269</v>
      </c>
      <c r="G291" s="1851" t="s">
        <v>2498</v>
      </c>
      <c r="H291" s="1851" t="s">
        <v>22</v>
      </c>
      <c r="I291" s="1851" t="s">
        <v>864</v>
      </c>
    </row>
    <row customHeight="1" ht="11.25">
      <c r="A292" s="1851" t="s">
        <v>2261</v>
      </c>
      <c r="B292" s="1851" t="s">
        <v>16</v>
      </c>
      <c r="C292" s="1851" t="s">
        <v>2506</v>
      </c>
      <c r="D292" s="1851" t="s">
        <v>2507</v>
      </c>
      <c r="E292" s="1851" t="s">
        <v>2508</v>
      </c>
      <c r="F292" s="1851" t="s">
        <v>2327</v>
      </c>
      <c r="G292" s="1851" t="s">
        <v>22</v>
      </c>
      <c r="H292" s="1851" t="s">
        <v>22</v>
      </c>
      <c r="I292" s="1851" t="s">
        <v>864</v>
      </c>
    </row>
    <row customHeight="1" ht="11.25">
      <c r="A293" s="1851" t="s">
        <v>2261</v>
      </c>
      <c r="B293" s="1851" t="s">
        <v>16</v>
      </c>
      <c r="C293" s="1851" t="s">
        <v>13</v>
      </c>
      <c r="D293" s="1851" t="s">
        <v>46</v>
      </c>
      <c r="E293" s="1851" t="s">
        <v>49</v>
      </c>
      <c r="F293" s="1851" t="s">
        <v>51</v>
      </c>
      <c r="G293" s="1851" t="s">
        <v>2509</v>
      </c>
      <c r="H293" s="1851" t="s">
        <v>22</v>
      </c>
      <c r="I293" s="1851" t="s">
        <v>864</v>
      </c>
    </row>
    <row customHeight="1" ht="11.25">
      <c r="A294" s="1851" t="s">
        <v>2261</v>
      </c>
      <c r="B294" s="1851" t="s">
        <v>16</v>
      </c>
      <c r="C294" s="1851" t="s">
        <v>2914</v>
      </c>
      <c r="D294" s="1851" t="s">
        <v>2915</v>
      </c>
      <c r="E294" s="1851" t="s">
        <v>2916</v>
      </c>
      <c r="F294" s="1851" t="s">
        <v>2301</v>
      </c>
      <c r="G294" s="1851" t="s">
        <v>22</v>
      </c>
      <c r="H294" s="1851" t="s">
        <v>22</v>
      </c>
      <c r="I294" s="1851" t="s">
        <v>864</v>
      </c>
    </row>
    <row customHeight="1" ht="11.25">
      <c r="A295" s="1851" t="s">
        <v>2261</v>
      </c>
      <c r="B295" s="1851" t="s">
        <v>16</v>
      </c>
      <c r="C295" s="1851" t="s">
        <v>2917</v>
      </c>
      <c r="D295" s="1851" t="s">
        <v>2918</v>
      </c>
      <c r="E295" s="1851" t="s">
        <v>2919</v>
      </c>
      <c r="F295" s="1851" t="s">
        <v>2301</v>
      </c>
      <c r="G295" s="1851" t="s">
        <v>22</v>
      </c>
      <c r="H295" s="1851" t="s">
        <v>22</v>
      </c>
      <c r="I295" s="1851" t="s">
        <v>864</v>
      </c>
    </row>
    <row customHeight="1" ht="11.25">
      <c r="A296" s="1851" t="s">
        <v>2261</v>
      </c>
      <c r="B296" s="1851" t="s">
        <v>16</v>
      </c>
      <c r="C296" s="1851" t="s">
        <v>2514</v>
      </c>
      <c r="D296" s="1851" t="s">
        <v>2515</v>
      </c>
      <c r="E296" s="1851" t="s">
        <v>2516</v>
      </c>
      <c r="F296" s="1851" t="s">
        <v>2269</v>
      </c>
      <c r="G296" s="1851" t="s">
        <v>2517</v>
      </c>
      <c r="H296" s="1851" t="s">
        <v>22</v>
      </c>
      <c r="I296" s="1851" t="s">
        <v>864</v>
      </c>
    </row>
    <row customHeight="1" ht="11.25">
      <c r="A297" s="1851" t="s">
        <v>2261</v>
      </c>
      <c r="B297" s="1851" t="s">
        <v>16</v>
      </c>
      <c r="C297" s="1851" t="s">
        <v>2518</v>
      </c>
      <c r="D297" s="1851" t="s">
        <v>2519</v>
      </c>
      <c r="E297" s="1851" t="s">
        <v>2520</v>
      </c>
      <c r="F297" s="1851" t="s">
        <v>2480</v>
      </c>
      <c r="G297" s="1851" t="s">
        <v>22</v>
      </c>
      <c r="H297" s="1851" t="s">
        <v>22</v>
      </c>
      <c r="I297" s="1851" t="s">
        <v>864</v>
      </c>
    </row>
    <row customHeight="1" ht="11.25">
      <c r="A298" s="1851" t="s">
        <v>2261</v>
      </c>
      <c r="B298" s="1851" t="s">
        <v>16</v>
      </c>
      <c r="C298" s="1851" t="s">
        <v>2538</v>
      </c>
      <c r="D298" s="1851" t="s">
        <v>2539</v>
      </c>
      <c r="E298" s="1851" t="s">
        <v>2540</v>
      </c>
      <c r="F298" s="1851" t="s">
        <v>2426</v>
      </c>
      <c r="G298" s="1851" t="s">
        <v>22</v>
      </c>
      <c r="H298" s="1851" t="s">
        <v>22</v>
      </c>
      <c r="I298" s="1851" t="s">
        <v>864</v>
      </c>
    </row>
    <row customHeight="1" ht="11.25">
      <c r="A299" s="1851" t="s">
        <v>2261</v>
      </c>
      <c r="B299" s="1851" t="s">
        <v>16</v>
      </c>
      <c r="C299" s="1851" t="s">
        <v>2920</v>
      </c>
      <c r="D299" s="1851" t="s">
        <v>2921</v>
      </c>
      <c r="E299" s="1851" t="s">
        <v>2387</v>
      </c>
      <c r="F299" s="1851" t="s">
        <v>2922</v>
      </c>
      <c r="G299" s="1851" t="s">
        <v>22</v>
      </c>
      <c r="H299" s="1851" t="s">
        <v>22</v>
      </c>
      <c r="I299" s="1851" t="s">
        <v>864</v>
      </c>
    </row>
    <row customHeight="1" ht="11.25">
      <c r="A300" s="1851" t="s">
        <v>2261</v>
      </c>
      <c r="B300" s="1851" t="s">
        <v>16</v>
      </c>
      <c r="C300" s="1851" t="s">
        <v>2547</v>
      </c>
      <c r="D300" s="1851" t="s">
        <v>2548</v>
      </c>
      <c r="E300" s="1851" t="s">
        <v>2549</v>
      </c>
      <c r="F300" s="1851" t="s">
        <v>2315</v>
      </c>
      <c r="G300" s="1851" t="s">
        <v>22</v>
      </c>
      <c r="H300" s="1851" t="s">
        <v>22</v>
      </c>
      <c r="I300" s="1851" t="s">
        <v>864</v>
      </c>
    </row>
    <row customHeight="1" ht="11.25">
      <c r="A301" s="1851" t="s">
        <v>2261</v>
      </c>
      <c r="B301" s="1851" t="s">
        <v>16</v>
      </c>
      <c r="C301" s="1851" t="s">
        <v>2923</v>
      </c>
      <c r="D301" s="1851" t="s">
        <v>2924</v>
      </c>
      <c r="E301" s="1851" t="s">
        <v>2925</v>
      </c>
      <c r="F301" s="1851" t="s">
        <v>2331</v>
      </c>
      <c r="G301" s="1851" t="s">
        <v>2926</v>
      </c>
      <c r="H301" s="1851" t="s">
        <v>22</v>
      </c>
      <c r="I301" s="1851" t="s">
        <v>864</v>
      </c>
    </row>
    <row customHeight="1" ht="11.25">
      <c r="A302" s="1851" t="s">
        <v>2261</v>
      </c>
      <c r="B302" s="1851" t="s">
        <v>16</v>
      </c>
      <c r="C302" s="1851" t="s">
        <v>2554</v>
      </c>
      <c r="D302" s="1851" t="s">
        <v>2555</v>
      </c>
      <c r="E302" s="1851" t="s">
        <v>2556</v>
      </c>
      <c r="F302" s="1851" t="s">
        <v>2494</v>
      </c>
      <c r="G302" s="1851" t="s">
        <v>2557</v>
      </c>
      <c r="H302" s="1851" t="s">
        <v>22</v>
      </c>
      <c r="I302" s="1851" t="s">
        <v>864</v>
      </c>
    </row>
    <row customHeight="1" ht="11.25">
      <c r="A303" s="1851" t="s">
        <v>2261</v>
      </c>
      <c r="B303" s="1851" t="s">
        <v>16</v>
      </c>
      <c r="C303" s="1851" t="s">
        <v>2558</v>
      </c>
      <c r="D303" s="1851" t="s">
        <v>2559</v>
      </c>
      <c r="E303" s="1851" t="s">
        <v>2560</v>
      </c>
      <c r="F303" s="1851" t="s">
        <v>2561</v>
      </c>
      <c r="G303" s="1851" t="s">
        <v>2562</v>
      </c>
      <c r="H303" s="1851" t="s">
        <v>22</v>
      </c>
      <c r="I303" s="1851" t="s">
        <v>864</v>
      </c>
    </row>
    <row customHeight="1" ht="11.25">
      <c r="A304" s="1851" t="s">
        <v>2261</v>
      </c>
      <c r="B304" s="1851" t="s">
        <v>16</v>
      </c>
      <c r="C304" s="1851" t="s">
        <v>2563</v>
      </c>
      <c r="D304" s="1851" t="s">
        <v>2559</v>
      </c>
      <c r="E304" s="1851" t="s">
        <v>2560</v>
      </c>
      <c r="F304" s="1851" t="s">
        <v>2564</v>
      </c>
      <c r="G304" s="1851" t="s">
        <v>22</v>
      </c>
      <c r="H304" s="1851" t="s">
        <v>22</v>
      </c>
      <c r="I304" s="1851" t="s">
        <v>864</v>
      </c>
    </row>
    <row customHeight="1" ht="11.25">
      <c r="A305" s="1851" t="s">
        <v>2261</v>
      </c>
      <c r="B305" s="1851" t="s">
        <v>16</v>
      </c>
      <c r="C305" s="1851" t="s">
        <v>2568</v>
      </c>
      <c r="D305" s="1851" t="s">
        <v>2569</v>
      </c>
      <c r="E305" s="1851" t="s">
        <v>2264</v>
      </c>
      <c r="F305" s="1851" t="s">
        <v>2570</v>
      </c>
      <c r="G305" s="1851" t="s">
        <v>22</v>
      </c>
      <c r="H305" s="1851" t="s">
        <v>22</v>
      </c>
      <c r="I305" s="1851" t="s">
        <v>864</v>
      </c>
    </row>
    <row customHeight="1" ht="11.25">
      <c r="A306" s="1851" t="s">
        <v>2261</v>
      </c>
      <c r="B306" s="1851" t="s">
        <v>16</v>
      </c>
      <c r="C306" s="1851" t="s">
        <v>2571</v>
      </c>
      <c r="D306" s="1851" t="s">
        <v>2572</v>
      </c>
      <c r="E306" s="1851" t="s">
        <v>2264</v>
      </c>
      <c r="F306" s="1851" t="s">
        <v>2573</v>
      </c>
      <c r="G306" s="1851" t="s">
        <v>22</v>
      </c>
      <c r="H306" s="1851" t="s">
        <v>22</v>
      </c>
      <c r="I306" s="1851" t="s">
        <v>864</v>
      </c>
    </row>
    <row customHeight="1" ht="11.25">
      <c r="A307" s="1851" t="s">
        <v>2261</v>
      </c>
      <c r="B307" s="1851" t="s">
        <v>16</v>
      </c>
      <c r="C307" s="1851" t="s">
        <v>2574</v>
      </c>
      <c r="D307" s="1851" t="s">
        <v>2575</v>
      </c>
      <c r="E307" s="1851" t="s">
        <v>2264</v>
      </c>
      <c r="F307" s="1851" t="s">
        <v>2576</v>
      </c>
      <c r="G307" s="1851" t="s">
        <v>22</v>
      </c>
      <c r="H307" s="1851" t="s">
        <v>22</v>
      </c>
      <c r="I307" s="1851" t="s">
        <v>864</v>
      </c>
    </row>
    <row customHeight="1" ht="11.25">
      <c r="A308" s="1851" t="s">
        <v>2261</v>
      </c>
      <c r="B308" s="1851" t="s">
        <v>16</v>
      </c>
      <c r="C308" s="1851" t="s">
        <v>2577</v>
      </c>
      <c r="D308" s="1851" t="s">
        <v>2578</v>
      </c>
      <c r="E308" s="1851" t="s">
        <v>2264</v>
      </c>
      <c r="F308" s="1851" t="s">
        <v>2579</v>
      </c>
      <c r="G308" s="1851" t="s">
        <v>22</v>
      </c>
      <c r="H308" s="1851" t="s">
        <v>22</v>
      </c>
      <c r="I308" s="1851" t="s">
        <v>864</v>
      </c>
    </row>
    <row customHeight="1" ht="11.25">
      <c r="A309" s="1851" t="s">
        <v>2261</v>
      </c>
      <c r="B309" s="1851" t="s">
        <v>16</v>
      </c>
      <c r="C309" s="1851" t="s">
        <v>2580</v>
      </c>
      <c r="D309" s="1851" t="s">
        <v>2581</v>
      </c>
      <c r="E309" s="1851" t="s">
        <v>2264</v>
      </c>
      <c r="F309" s="1851" t="s">
        <v>2582</v>
      </c>
      <c r="G309" s="1851" t="s">
        <v>22</v>
      </c>
      <c r="H309" s="1851" t="s">
        <v>22</v>
      </c>
      <c r="I309" s="1851" t="s">
        <v>864</v>
      </c>
    </row>
    <row customHeight="1" ht="11.25">
      <c r="A310" s="1851" t="s">
        <v>2261</v>
      </c>
      <c r="B310" s="1851" t="s">
        <v>16</v>
      </c>
      <c r="C310" s="1851" t="s">
        <v>2583</v>
      </c>
      <c r="D310" s="1851" t="s">
        <v>2584</v>
      </c>
      <c r="E310" s="1851" t="s">
        <v>2264</v>
      </c>
      <c r="F310" s="1851" t="s">
        <v>2585</v>
      </c>
      <c r="G310" s="1851" t="s">
        <v>22</v>
      </c>
      <c r="H310" s="1851" t="s">
        <v>22</v>
      </c>
      <c r="I310" s="1851" t="s">
        <v>864</v>
      </c>
    </row>
    <row customHeight="1" ht="11.25">
      <c r="A311" s="1851" t="s">
        <v>2261</v>
      </c>
      <c r="B311" s="1851" t="s">
        <v>16</v>
      </c>
      <c r="C311" s="1851" t="s">
        <v>2586</v>
      </c>
      <c r="D311" s="1851" t="s">
        <v>2587</v>
      </c>
      <c r="E311" s="1851" t="s">
        <v>2264</v>
      </c>
      <c r="F311" s="1851" t="s">
        <v>2588</v>
      </c>
      <c r="G311" s="1851" t="s">
        <v>22</v>
      </c>
      <c r="H311" s="1851" t="s">
        <v>22</v>
      </c>
      <c r="I311" s="1851" t="s">
        <v>864</v>
      </c>
    </row>
    <row customHeight="1" ht="11.25">
      <c r="A312" s="1851" t="s">
        <v>2261</v>
      </c>
      <c r="B312" s="1851" t="s">
        <v>16</v>
      </c>
      <c r="C312" s="1851" t="s">
        <v>2589</v>
      </c>
      <c r="D312" s="1851" t="s">
        <v>2590</v>
      </c>
      <c r="E312" s="1851" t="s">
        <v>2264</v>
      </c>
      <c r="F312" s="1851" t="s">
        <v>2591</v>
      </c>
      <c r="G312" s="1851" t="s">
        <v>22</v>
      </c>
      <c r="H312" s="1851" t="s">
        <v>22</v>
      </c>
      <c r="I312" s="1851" t="s">
        <v>864</v>
      </c>
    </row>
    <row customHeight="1" ht="11.25">
      <c r="A313" s="1851" t="s">
        <v>2261</v>
      </c>
      <c r="B313" s="1851" t="s">
        <v>16</v>
      </c>
      <c r="C313" s="1851" t="s">
        <v>2592</v>
      </c>
      <c r="D313" s="1851" t="s">
        <v>2593</v>
      </c>
      <c r="E313" s="1851" t="s">
        <v>2264</v>
      </c>
      <c r="F313" s="1851" t="s">
        <v>2594</v>
      </c>
      <c r="G313" s="1851" t="s">
        <v>22</v>
      </c>
      <c r="H313" s="1851" t="s">
        <v>22</v>
      </c>
      <c r="I313" s="1851" t="s">
        <v>864</v>
      </c>
    </row>
    <row customHeight="1" ht="11.25">
      <c r="A314" s="1851" t="s">
        <v>2261</v>
      </c>
      <c r="B314" s="1851" t="s">
        <v>16</v>
      </c>
      <c r="C314" s="1851" t="s">
        <v>2595</v>
      </c>
      <c r="D314" s="1851" t="s">
        <v>2596</v>
      </c>
      <c r="E314" s="1851" t="s">
        <v>2264</v>
      </c>
      <c r="F314" s="1851" t="s">
        <v>2597</v>
      </c>
      <c r="G314" s="1851" t="s">
        <v>22</v>
      </c>
      <c r="H314" s="1851" t="s">
        <v>22</v>
      </c>
      <c r="I314" s="1851" t="s">
        <v>864</v>
      </c>
    </row>
    <row customHeight="1" ht="11.25">
      <c r="A315" s="1851" t="s">
        <v>2261</v>
      </c>
      <c r="B315" s="1851" t="s">
        <v>16</v>
      </c>
      <c r="C315" s="1851" t="s">
        <v>2927</v>
      </c>
      <c r="D315" s="1851" t="s">
        <v>2928</v>
      </c>
      <c r="E315" s="1851" t="s">
        <v>2408</v>
      </c>
      <c r="F315" s="1851" t="s">
        <v>2929</v>
      </c>
      <c r="G315" s="1851" t="s">
        <v>22</v>
      </c>
      <c r="H315" s="1851" t="s">
        <v>22</v>
      </c>
      <c r="I315" s="1851" t="s">
        <v>864</v>
      </c>
    </row>
    <row customHeight="1" ht="11.25">
      <c r="A316" s="1851" t="s">
        <v>2261</v>
      </c>
      <c r="B316" s="1851" t="s">
        <v>16</v>
      </c>
      <c r="C316" s="1851" t="s">
        <v>2598</v>
      </c>
      <c r="D316" s="1851" t="s">
        <v>2599</v>
      </c>
      <c r="E316" s="1851" t="s">
        <v>2600</v>
      </c>
      <c r="F316" s="1851" t="s">
        <v>2601</v>
      </c>
      <c r="G316" s="1851" t="s">
        <v>22</v>
      </c>
      <c r="H316" s="1851" t="s">
        <v>22</v>
      </c>
      <c r="I316" s="1851" t="s">
        <v>864</v>
      </c>
    </row>
    <row customHeight="1" ht="11.25">
      <c r="A317" s="1851" t="s">
        <v>2261</v>
      </c>
      <c r="B317" s="1851" t="s">
        <v>16</v>
      </c>
      <c r="C317" s="1851" t="s">
        <v>2602</v>
      </c>
      <c r="D317" s="1851" t="s">
        <v>2603</v>
      </c>
      <c r="E317" s="1851" t="s">
        <v>2600</v>
      </c>
      <c r="F317" s="1851" t="s">
        <v>2604</v>
      </c>
      <c r="G317" s="1851" t="s">
        <v>22</v>
      </c>
      <c r="H317" s="1851" t="s">
        <v>22</v>
      </c>
      <c r="I317" s="1851" t="s">
        <v>864</v>
      </c>
    </row>
    <row customHeight="1" ht="11.25">
      <c r="A318" s="1851" t="s">
        <v>2261</v>
      </c>
      <c r="B318" s="1851" t="s">
        <v>16</v>
      </c>
      <c r="C318" s="1851" t="s">
        <v>2608</v>
      </c>
      <c r="D318" s="1851" t="s">
        <v>2609</v>
      </c>
      <c r="E318" s="1851" t="s">
        <v>2600</v>
      </c>
      <c r="F318" s="1851" t="s">
        <v>2610</v>
      </c>
      <c r="G318" s="1851" t="s">
        <v>22</v>
      </c>
      <c r="H318" s="1851" t="s">
        <v>22</v>
      </c>
      <c r="I318" s="1851" t="s">
        <v>864</v>
      </c>
    </row>
    <row customHeight="1" ht="11.25">
      <c r="A319" s="1851" t="s">
        <v>2261</v>
      </c>
      <c r="B319" s="1851" t="s">
        <v>16</v>
      </c>
      <c r="C319" s="1851" t="s">
        <v>2611</v>
      </c>
      <c r="D319" s="1851" t="s">
        <v>2612</v>
      </c>
      <c r="E319" s="1851" t="s">
        <v>2613</v>
      </c>
      <c r="F319" s="1851" t="s">
        <v>2614</v>
      </c>
      <c r="G319" s="1851" t="s">
        <v>2615</v>
      </c>
      <c r="H319" s="1851" t="s">
        <v>22</v>
      </c>
      <c r="I319" s="1851" t="s">
        <v>864</v>
      </c>
    </row>
    <row customHeight="1" ht="11.25">
      <c r="A320" s="1851" t="s">
        <v>2261</v>
      </c>
      <c r="B320" s="1851" t="s">
        <v>16</v>
      </c>
      <c r="C320" s="1851" t="s">
        <v>2616</v>
      </c>
      <c r="D320" s="1851" t="s">
        <v>2617</v>
      </c>
      <c r="E320" s="1851" t="s">
        <v>2618</v>
      </c>
      <c r="F320" s="1851" t="s">
        <v>2301</v>
      </c>
      <c r="G320" s="1851" t="s">
        <v>22</v>
      </c>
      <c r="H320" s="1851" t="s">
        <v>22</v>
      </c>
      <c r="I320" s="1851" t="s">
        <v>864</v>
      </c>
    </row>
    <row customHeight="1" ht="11.25">
      <c r="A321" s="1851" t="s">
        <v>2261</v>
      </c>
      <c r="B321" s="1851" t="s">
        <v>16</v>
      </c>
      <c r="C321" s="1851" t="s">
        <v>2622</v>
      </c>
      <c r="D321" s="1851" t="s">
        <v>2623</v>
      </c>
      <c r="E321" s="1851" t="s">
        <v>2624</v>
      </c>
      <c r="F321" s="1851" t="s">
        <v>2614</v>
      </c>
      <c r="G321" s="1851" t="s">
        <v>2615</v>
      </c>
      <c r="H321" s="1851" t="s">
        <v>22</v>
      </c>
      <c r="I321" s="1851" t="s">
        <v>864</v>
      </c>
    </row>
    <row customHeight="1" ht="11.25">
      <c r="A322" s="1851" t="s">
        <v>2261</v>
      </c>
      <c r="B322" s="1851" t="s">
        <v>16</v>
      </c>
      <c r="C322" s="1851" t="s">
        <v>2625</v>
      </c>
      <c r="D322" s="1851" t="s">
        <v>2626</v>
      </c>
      <c r="E322" s="1851" t="s">
        <v>2272</v>
      </c>
      <c r="F322" s="1851" t="s">
        <v>2627</v>
      </c>
      <c r="G322" s="1851" t="s">
        <v>22</v>
      </c>
      <c r="H322" s="1851" t="s">
        <v>22</v>
      </c>
      <c r="I322" s="1851" t="s">
        <v>864</v>
      </c>
    </row>
    <row customHeight="1" ht="11.25">
      <c r="A323" s="1851" t="s">
        <v>2261</v>
      </c>
      <c r="B323" s="1851" t="s">
        <v>16</v>
      </c>
      <c r="C323" s="1851" t="s">
        <v>2930</v>
      </c>
      <c r="D323" s="1851" t="s">
        <v>2931</v>
      </c>
      <c r="E323" s="1851" t="s">
        <v>2272</v>
      </c>
      <c r="F323" s="1851" t="s">
        <v>2932</v>
      </c>
      <c r="G323" s="1851" t="s">
        <v>22</v>
      </c>
      <c r="H323" s="1851" t="s">
        <v>22</v>
      </c>
      <c r="I323" s="1851" t="s">
        <v>864</v>
      </c>
    </row>
    <row customHeight="1" ht="11.25">
      <c r="A324" s="1851" t="s">
        <v>2261</v>
      </c>
      <c r="B324" s="1851" t="s">
        <v>16</v>
      </c>
      <c r="C324" s="1851" t="s">
        <v>2630</v>
      </c>
      <c r="D324" s="1851" t="s">
        <v>2631</v>
      </c>
      <c r="E324" s="1851" t="s">
        <v>2632</v>
      </c>
      <c r="F324" s="1851" t="s">
        <v>2633</v>
      </c>
      <c r="G324" s="1851" t="s">
        <v>22</v>
      </c>
      <c r="H324" s="1851" t="s">
        <v>22</v>
      </c>
      <c r="I324" s="1851" t="s">
        <v>864</v>
      </c>
    </row>
    <row customHeight="1" ht="11.25">
      <c r="A325" s="1851" t="s">
        <v>2261</v>
      </c>
      <c r="B325" s="1851" t="s">
        <v>16</v>
      </c>
      <c r="C325" s="1851" t="s">
        <v>2634</v>
      </c>
      <c r="D325" s="1851" t="s">
        <v>2631</v>
      </c>
      <c r="E325" s="1851" t="s">
        <v>2632</v>
      </c>
      <c r="F325" s="1851" t="s">
        <v>2635</v>
      </c>
      <c r="G325" s="1851" t="s">
        <v>2636</v>
      </c>
      <c r="H325" s="1851" t="s">
        <v>22</v>
      </c>
      <c r="I325" s="1851" t="s">
        <v>864</v>
      </c>
    </row>
    <row customHeight="1" ht="11.25">
      <c r="A326" s="1851" t="s">
        <v>2261</v>
      </c>
      <c r="B326" s="1851" t="s">
        <v>16</v>
      </c>
      <c r="C326" s="1851" t="s">
        <v>2933</v>
      </c>
      <c r="D326" s="1851" t="s">
        <v>2934</v>
      </c>
      <c r="E326" s="1851" t="s">
        <v>2935</v>
      </c>
      <c r="F326" s="1851" t="s">
        <v>2292</v>
      </c>
      <c r="G326" s="1851" t="s">
        <v>22</v>
      </c>
      <c r="H326" s="1851" t="s">
        <v>22</v>
      </c>
      <c r="I326" s="1851" t="s">
        <v>864</v>
      </c>
    </row>
    <row customHeight="1" ht="11.25">
      <c r="A327" s="1851" t="s">
        <v>2261</v>
      </c>
      <c r="B327" s="1851" t="s">
        <v>16</v>
      </c>
      <c r="C327" s="1851" t="s">
        <v>2645</v>
      </c>
      <c r="D327" s="1851" t="s">
        <v>2646</v>
      </c>
      <c r="E327" s="1851" t="s">
        <v>2647</v>
      </c>
      <c r="F327" s="1851" t="s">
        <v>2327</v>
      </c>
      <c r="G327" s="1851" t="s">
        <v>22</v>
      </c>
      <c r="H327" s="1851" t="s">
        <v>22</v>
      </c>
      <c r="I327" s="1851" t="s">
        <v>864</v>
      </c>
    </row>
    <row customHeight="1" ht="11.25">
      <c r="A328" s="1851" t="s">
        <v>2261</v>
      </c>
      <c r="B328" s="1851" t="s">
        <v>16</v>
      </c>
      <c r="C328" s="1851" t="s">
        <v>2648</v>
      </c>
      <c r="D328" s="1851" t="s">
        <v>2649</v>
      </c>
      <c r="E328" s="1851" t="s">
        <v>2650</v>
      </c>
      <c r="F328" s="1851" t="s">
        <v>2311</v>
      </c>
      <c r="G328" s="1851" t="s">
        <v>22</v>
      </c>
      <c r="H328" s="1851" t="s">
        <v>22</v>
      </c>
      <c r="I328" s="1851" t="s">
        <v>864</v>
      </c>
    </row>
    <row customHeight="1" ht="11.25">
      <c r="A329" s="1851" t="s">
        <v>2261</v>
      </c>
      <c r="B329" s="1851" t="s">
        <v>16</v>
      </c>
      <c r="C329" s="1851" t="s">
        <v>2651</v>
      </c>
      <c r="D329" s="1851" t="s">
        <v>2652</v>
      </c>
      <c r="E329" s="1851" t="s">
        <v>2653</v>
      </c>
      <c r="F329" s="1851" t="s">
        <v>2320</v>
      </c>
      <c r="G329" s="1851" t="s">
        <v>22</v>
      </c>
      <c r="H329" s="1851" t="s">
        <v>22</v>
      </c>
      <c r="I329" s="1851" t="s">
        <v>864</v>
      </c>
    </row>
    <row customHeight="1" ht="11.25">
      <c r="A330" s="1851" t="s">
        <v>2261</v>
      </c>
      <c r="B330" s="1851" t="s">
        <v>16</v>
      </c>
      <c r="C330" s="1851" t="s">
        <v>2936</v>
      </c>
      <c r="D330" s="1851" t="s">
        <v>2937</v>
      </c>
      <c r="E330" s="1851" t="s">
        <v>2938</v>
      </c>
      <c r="F330" s="1851" t="s">
        <v>2315</v>
      </c>
      <c r="G330" s="1851" t="s">
        <v>22</v>
      </c>
      <c r="H330" s="1851" t="s">
        <v>22</v>
      </c>
      <c r="I330" s="1851" t="s">
        <v>864</v>
      </c>
    </row>
    <row customHeight="1" ht="11.25">
      <c r="A331" s="1851" t="s">
        <v>2261</v>
      </c>
      <c r="B331" s="1851" t="s">
        <v>16</v>
      </c>
      <c r="C331" s="1851" t="s">
        <v>2660</v>
      </c>
      <c r="D331" s="1851" t="s">
        <v>2661</v>
      </c>
      <c r="E331" s="1851" t="s">
        <v>2662</v>
      </c>
      <c r="F331" s="1851" t="s">
        <v>2269</v>
      </c>
      <c r="G331" s="1851" t="s">
        <v>2663</v>
      </c>
      <c r="H331" s="1851" t="s">
        <v>22</v>
      </c>
      <c r="I331" s="1851" t="s">
        <v>864</v>
      </c>
    </row>
    <row customHeight="1" ht="11.25">
      <c r="A332" s="1851" t="s">
        <v>2261</v>
      </c>
      <c r="B332" s="1851" t="s">
        <v>16</v>
      </c>
      <c r="C332" s="1851" t="s">
        <v>2664</v>
      </c>
      <c r="D332" s="1851" t="s">
        <v>2665</v>
      </c>
      <c r="E332" s="1851" t="s">
        <v>2666</v>
      </c>
      <c r="F332" s="1851" t="s">
        <v>2667</v>
      </c>
      <c r="G332" s="1851" t="s">
        <v>22</v>
      </c>
      <c r="H332" s="1851" t="s">
        <v>22</v>
      </c>
      <c r="I332" s="1851" t="s">
        <v>864</v>
      </c>
    </row>
    <row customHeight="1" ht="11.25">
      <c r="A333" s="1851" t="s">
        <v>2261</v>
      </c>
      <c r="B333" s="1851" t="s">
        <v>16</v>
      </c>
      <c r="C333" s="1851" t="s">
        <v>2668</v>
      </c>
      <c r="D333" s="1851" t="s">
        <v>2669</v>
      </c>
      <c r="E333" s="1851" t="s">
        <v>2670</v>
      </c>
      <c r="F333" s="1851" t="s">
        <v>2292</v>
      </c>
      <c r="G333" s="1851" t="s">
        <v>2671</v>
      </c>
      <c r="H333" s="1851" t="s">
        <v>22</v>
      </c>
      <c r="I333" s="1851" t="s">
        <v>864</v>
      </c>
    </row>
    <row customHeight="1" ht="11.25">
      <c r="A334" s="1851" t="s">
        <v>2261</v>
      </c>
      <c r="B334" s="1851" t="s">
        <v>16</v>
      </c>
      <c r="C334" s="1851" t="s">
        <v>2672</v>
      </c>
      <c r="D334" s="1851" t="s">
        <v>2673</v>
      </c>
      <c r="E334" s="1851" t="s">
        <v>2674</v>
      </c>
      <c r="F334" s="1851" t="s">
        <v>2473</v>
      </c>
      <c r="G334" s="1851" t="s">
        <v>22</v>
      </c>
      <c r="H334" s="1851" t="s">
        <v>22</v>
      </c>
      <c r="I334" s="1851" t="s">
        <v>864</v>
      </c>
    </row>
    <row customHeight="1" ht="11.25">
      <c r="A335" s="1851" t="s">
        <v>2261</v>
      </c>
      <c r="B335" s="1851" t="s">
        <v>16</v>
      </c>
      <c r="C335" s="1851" t="s">
        <v>2939</v>
      </c>
      <c r="D335" s="1851" t="s">
        <v>2940</v>
      </c>
      <c r="E335" s="1851" t="s">
        <v>2941</v>
      </c>
      <c r="F335" s="1851" t="s">
        <v>2327</v>
      </c>
      <c r="G335" s="1851" t="s">
        <v>22</v>
      </c>
      <c r="H335" s="1851" t="s">
        <v>22</v>
      </c>
      <c r="I335" s="1851" t="s">
        <v>864</v>
      </c>
    </row>
    <row customHeight="1" ht="11.25">
      <c r="A336" s="1851" t="s">
        <v>2261</v>
      </c>
      <c r="B336" s="1851" t="s">
        <v>16</v>
      </c>
      <c r="C336" s="1851" t="s">
        <v>2685</v>
      </c>
      <c r="D336" s="1851" t="s">
        <v>2686</v>
      </c>
      <c r="E336" s="1851" t="s">
        <v>2687</v>
      </c>
      <c r="F336" s="1851" t="s">
        <v>2473</v>
      </c>
      <c r="G336" s="1851" t="s">
        <v>22</v>
      </c>
      <c r="H336" s="1851" t="s">
        <v>22</v>
      </c>
      <c r="I336" s="1851" t="s">
        <v>864</v>
      </c>
    </row>
    <row customHeight="1" ht="11.25">
      <c r="A337" s="1851" t="s">
        <v>2261</v>
      </c>
      <c r="B337" s="1851" t="s">
        <v>16</v>
      </c>
      <c r="C337" s="1851" t="s">
        <v>2688</v>
      </c>
      <c r="D337" s="1851" t="s">
        <v>2689</v>
      </c>
      <c r="E337" s="1851" t="s">
        <v>2690</v>
      </c>
      <c r="F337" s="1851" t="s">
        <v>2667</v>
      </c>
      <c r="G337" s="1851" t="s">
        <v>22</v>
      </c>
      <c r="H337" s="1851" t="s">
        <v>22</v>
      </c>
      <c r="I337" s="1851" t="s">
        <v>864</v>
      </c>
    </row>
    <row customHeight="1" ht="11.25">
      <c r="A338" s="1851" t="s">
        <v>2261</v>
      </c>
      <c r="B338" s="1851" t="s">
        <v>16</v>
      </c>
      <c r="C338" s="1851" t="s">
        <v>2694</v>
      </c>
      <c r="D338" s="1851" t="s">
        <v>2695</v>
      </c>
      <c r="E338" s="1851" t="s">
        <v>2696</v>
      </c>
      <c r="F338" s="1851" t="s">
        <v>2363</v>
      </c>
      <c r="G338" s="1851" t="s">
        <v>2697</v>
      </c>
      <c r="H338" s="1851" t="s">
        <v>22</v>
      </c>
      <c r="I338" s="1851" t="s">
        <v>864</v>
      </c>
    </row>
    <row customHeight="1" ht="11.25">
      <c r="A339" s="1851" t="s">
        <v>2261</v>
      </c>
      <c r="B339" s="1851" t="s">
        <v>16</v>
      </c>
      <c r="C339" s="1851" t="s">
        <v>2704</v>
      </c>
      <c r="D339" s="1851" t="s">
        <v>2705</v>
      </c>
      <c r="E339" s="1851" t="s">
        <v>2706</v>
      </c>
      <c r="F339" s="1851" t="s">
        <v>2707</v>
      </c>
      <c r="G339" s="1851" t="s">
        <v>2708</v>
      </c>
      <c r="H339" s="1851" t="s">
        <v>22</v>
      </c>
      <c r="I339" s="1851" t="s">
        <v>864</v>
      </c>
    </row>
    <row customHeight="1" ht="11.25">
      <c r="A340" s="1851" t="s">
        <v>2261</v>
      </c>
      <c r="B340" s="1851" t="s">
        <v>16</v>
      </c>
      <c r="C340" s="1851" t="s">
        <v>2709</v>
      </c>
      <c r="D340" s="1851" t="s">
        <v>2710</v>
      </c>
      <c r="E340" s="1851" t="s">
        <v>2711</v>
      </c>
      <c r="F340" s="1851" t="s">
        <v>2667</v>
      </c>
      <c r="G340" s="1851" t="s">
        <v>22</v>
      </c>
      <c r="H340" s="1851" t="s">
        <v>22</v>
      </c>
      <c r="I340" s="1851" t="s">
        <v>864</v>
      </c>
    </row>
    <row customHeight="1" ht="11.25">
      <c r="A341" s="1851" t="s">
        <v>2261</v>
      </c>
      <c r="B341" s="1851" t="s">
        <v>16</v>
      </c>
      <c r="C341" s="1851" t="s">
        <v>2942</v>
      </c>
      <c r="D341" s="1851" t="s">
        <v>2943</v>
      </c>
      <c r="E341" s="1851" t="s">
        <v>2408</v>
      </c>
      <c r="F341" s="1851" t="s">
        <v>2292</v>
      </c>
      <c r="G341" s="1851" t="s">
        <v>22</v>
      </c>
      <c r="H341" s="1851" t="s">
        <v>22</v>
      </c>
      <c r="I341" s="1851" t="s">
        <v>864</v>
      </c>
    </row>
    <row customHeight="1" ht="11.25">
      <c r="A342" s="1851" t="s">
        <v>2261</v>
      </c>
      <c r="B342" s="1851" t="s">
        <v>16</v>
      </c>
      <c r="C342" s="1851" t="s">
        <v>2716</v>
      </c>
      <c r="D342" s="1851" t="s">
        <v>2717</v>
      </c>
      <c r="E342" s="1851" t="s">
        <v>2718</v>
      </c>
      <c r="F342" s="1851" t="s">
        <v>2719</v>
      </c>
      <c r="G342" s="1851" t="s">
        <v>2720</v>
      </c>
      <c r="H342" s="1851" t="s">
        <v>22</v>
      </c>
      <c r="I342" s="1851" t="s">
        <v>864</v>
      </c>
    </row>
    <row customHeight="1" ht="11.25">
      <c r="A343" s="1851" t="s">
        <v>2261</v>
      </c>
      <c r="B343" s="1851" t="s">
        <v>16</v>
      </c>
      <c r="C343" s="1851" t="s">
        <v>2944</v>
      </c>
      <c r="D343" s="1851" t="s">
        <v>2945</v>
      </c>
      <c r="E343" s="1851" t="s">
        <v>2946</v>
      </c>
      <c r="F343" s="1851" t="s">
        <v>2292</v>
      </c>
      <c r="G343" s="1851" t="s">
        <v>22</v>
      </c>
      <c r="H343" s="1851" t="s">
        <v>22</v>
      </c>
      <c r="I343" s="1851" t="s">
        <v>864</v>
      </c>
    </row>
    <row customHeight="1" ht="11.25">
      <c r="A344" s="1851" t="s">
        <v>2261</v>
      </c>
      <c r="B344" s="1851" t="s">
        <v>16</v>
      </c>
      <c r="C344" s="1851" t="s">
        <v>2730</v>
      </c>
      <c r="D344" s="1851" t="s">
        <v>2731</v>
      </c>
      <c r="E344" s="1851" t="s">
        <v>2732</v>
      </c>
      <c r="F344" s="1851" t="s">
        <v>2327</v>
      </c>
      <c r="G344" s="1851" t="s">
        <v>22</v>
      </c>
      <c r="H344" s="1851" t="s">
        <v>22</v>
      </c>
      <c r="I344" s="1851" t="s">
        <v>864</v>
      </c>
    </row>
    <row customHeight="1" ht="11.25">
      <c r="A345" s="1851" t="s">
        <v>2261</v>
      </c>
      <c r="B345" s="1851" t="s">
        <v>16</v>
      </c>
      <c r="C345" s="1851" t="s">
        <v>2947</v>
      </c>
      <c r="D345" s="1851" t="s">
        <v>2948</v>
      </c>
      <c r="E345" s="1851" t="s">
        <v>2949</v>
      </c>
      <c r="F345" s="1851" t="s">
        <v>2327</v>
      </c>
      <c r="G345" s="1851" t="s">
        <v>22</v>
      </c>
      <c r="H345" s="1851" t="s">
        <v>22</v>
      </c>
      <c r="I345" s="1851" t="s">
        <v>864</v>
      </c>
    </row>
    <row customHeight="1" ht="11.25">
      <c r="A346" s="1851" t="s">
        <v>2261</v>
      </c>
      <c r="B346" s="1851" t="s">
        <v>16</v>
      </c>
      <c r="C346" s="1851" t="s">
        <v>2950</v>
      </c>
      <c r="D346" s="1851" t="s">
        <v>2951</v>
      </c>
      <c r="E346" s="1851" t="s">
        <v>2952</v>
      </c>
      <c r="F346" s="1851" t="s">
        <v>2292</v>
      </c>
      <c r="G346" s="1851" t="s">
        <v>22</v>
      </c>
      <c r="H346" s="1851" t="s">
        <v>22</v>
      </c>
      <c r="I346" s="1851" t="s">
        <v>864</v>
      </c>
    </row>
    <row customHeight="1" ht="11.25">
      <c r="A347" s="1851" t="s">
        <v>2261</v>
      </c>
      <c r="B347" s="1851" t="s">
        <v>16</v>
      </c>
      <c r="C347" s="1851" t="s">
        <v>2760</v>
      </c>
      <c r="D347" s="1851" t="s">
        <v>2761</v>
      </c>
      <c r="E347" s="1851" t="s">
        <v>2762</v>
      </c>
      <c r="F347" s="1851" t="s">
        <v>2363</v>
      </c>
      <c r="G347" s="1851" t="s">
        <v>2763</v>
      </c>
      <c r="H347" s="1851" t="s">
        <v>22</v>
      </c>
      <c r="I347" s="1851" t="s">
        <v>864</v>
      </c>
    </row>
    <row customHeight="1" ht="11.25">
      <c r="A348" s="1851" t="s">
        <v>2261</v>
      </c>
      <c r="B348" s="1851" t="s">
        <v>16</v>
      </c>
      <c r="C348" s="1851" t="s">
        <v>2764</v>
      </c>
      <c r="D348" s="1851" t="s">
        <v>2765</v>
      </c>
      <c r="E348" s="1851" t="s">
        <v>2766</v>
      </c>
      <c r="F348" s="1851" t="s">
        <v>2363</v>
      </c>
      <c r="G348" s="1851" t="s">
        <v>22</v>
      </c>
      <c r="H348" s="1851" t="s">
        <v>22</v>
      </c>
      <c r="I348" s="1851" t="s">
        <v>864</v>
      </c>
    </row>
    <row customHeight="1" ht="11.25">
      <c r="A349" s="1851" t="s">
        <v>2261</v>
      </c>
      <c r="B349" s="1851" t="s">
        <v>16</v>
      </c>
      <c r="C349" s="1851" t="s">
        <v>2767</v>
      </c>
      <c r="D349" s="1851" t="s">
        <v>2768</v>
      </c>
      <c r="E349" s="1851" t="s">
        <v>2632</v>
      </c>
      <c r="F349" s="1851" t="s">
        <v>2769</v>
      </c>
      <c r="G349" s="1851" t="s">
        <v>22</v>
      </c>
      <c r="H349" s="1851" t="s">
        <v>22</v>
      </c>
      <c r="I349" s="1851" t="s">
        <v>864</v>
      </c>
    </row>
    <row customHeight="1" ht="11.25">
      <c r="A350" s="1851" t="s">
        <v>2261</v>
      </c>
      <c r="B350" s="1851" t="s">
        <v>16</v>
      </c>
      <c r="C350" s="1851" t="s">
        <v>2770</v>
      </c>
      <c r="D350" s="1851" t="s">
        <v>2771</v>
      </c>
      <c r="E350" s="1851" t="s">
        <v>2772</v>
      </c>
      <c r="F350" s="1851" t="s">
        <v>2363</v>
      </c>
      <c r="G350" s="1851" t="s">
        <v>22</v>
      </c>
      <c r="H350" s="1851" t="s">
        <v>22</v>
      </c>
      <c r="I350" s="1851" t="s">
        <v>864</v>
      </c>
    </row>
    <row customHeight="1" ht="11.25">
      <c r="A351" s="1851" t="s">
        <v>2261</v>
      </c>
      <c r="B351" s="1851" t="s">
        <v>16</v>
      </c>
      <c r="C351" s="1851" t="s">
        <v>2773</v>
      </c>
      <c r="D351" s="1851" t="s">
        <v>2774</v>
      </c>
      <c r="E351" s="1851" t="s">
        <v>2775</v>
      </c>
      <c r="F351" s="1851" t="s">
        <v>2339</v>
      </c>
      <c r="G351" s="1851" t="s">
        <v>22</v>
      </c>
      <c r="H351" s="1851" t="s">
        <v>22</v>
      </c>
      <c r="I351" s="1851" t="s">
        <v>864</v>
      </c>
    </row>
    <row customHeight="1" ht="11.25">
      <c r="A352" s="1851" t="s">
        <v>2261</v>
      </c>
      <c r="B352" s="1851" t="s">
        <v>16</v>
      </c>
      <c r="C352" s="1851" t="s">
        <v>2953</v>
      </c>
      <c r="D352" s="1851" t="s">
        <v>2954</v>
      </c>
      <c r="E352" s="1851" t="s">
        <v>2955</v>
      </c>
      <c r="F352" s="1851" t="s">
        <v>2301</v>
      </c>
      <c r="G352" s="1851" t="s">
        <v>22</v>
      </c>
      <c r="H352" s="1851" t="s">
        <v>22</v>
      </c>
      <c r="I352" s="1851" t="s">
        <v>864</v>
      </c>
    </row>
    <row customHeight="1" ht="11.25">
      <c r="A353" s="1851" t="s">
        <v>2261</v>
      </c>
      <c r="B353" s="1851" t="s">
        <v>16</v>
      </c>
      <c r="C353" s="1851" t="s">
        <v>2956</v>
      </c>
      <c r="D353" s="1851" t="s">
        <v>2957</v>
      </c>
      <c r="E353" s="1851" t="s">
        <v>2958</v>
      </c>
      <c r="F353" s="1851" t="s">
        <v>2327</v>
      </c>
      <c r="G353" s="1851" t="s">
        <v>22</v>
      </c>
      <c r="H353" s="1851" t="s">
        <v>22</v>
      </c>
      <c r="I353" s="1851" t="s">
        <v>864</v>
      </c>
    </row>
    <row customHeight="1" ht="11.25">
      <c r="A354" s="1851" t="s">
        <v>2261</v>
      </c>
      <c r="B354" s="1851" t="s">
        <v>16</v>
      </c>
      <c r="C354" s="1851" t="s">
        <v>2776</v>
      </c>
      <c r="D354" s="1851" t="s">
        <v>2777</v>
      </c>
      <c r="E354" s="1851" t="s">
        <v>2778</v>
      </c>
      <c r="F354" s="1851" t="s">
        <v>2327</v>
      </c>
      <c r="G354" s="1851" t="s">
        <v>2779</v>
      </c>
      <c r="H354" s="1851" t="s">
        <v>22</v>
      </c>
      <c r="I354" s="1851" t="s">
        <v>864</v>
      </c>
    </row>
    <row customHeight="1" ht="11.25">
      <c r="A355" s="1851" t="s">
        <v>2261</v>
      </c>
      <c r="B355" s="1851" t="s">
        <v>16</v>
      </c>
      <c r="C355" s="1851" t="s">
        <v>2959</v>
      </c>
      <c r="D355" s="1851" t="s">
        <v>2960</v>
      </c>
      <c r="E355" s="1851" t="s">
        <v>2961</v>
      </c>
      <c r="F355" s="1851" t="s">
        <v>2962</v>
      </c>
      <c r="G355" s="1851" t="s">
        <v>22</v>
      </c>
      <c r="H355" s="1851" t="s">
        <v>22</v>
      </c>
      <c r="I355" s="1851" t="s">
        <v>864</v>
      </c>
    </row>
    <row customHeight="1" ht="11.25">
      <c r="A356" s="1851" t="s">
        <v>2261</v>
      </c>
      <c r="B356" s="1851" t="s">
        <v>16</v>
      </c>
      <c r="C356" s="1851" t="s">
        <v>2963</v>
      </c>
      <c r="D356" s="1851" t="s">
        <v>2964</v>
      </c>
      <c r="E356" s="1851" t="s">
        <v>2965</v>
      </c>
      <c r="F356" s="1851" t="s">
        <v>2327</v>
      </c>
      <c r="G356" s="1851" t="s">
        <v>22</v>
      </c>
      <c r="H356" s="1851" t="s">
        <v>22</v>
      </c>
      <c r="I356" s="1851" t="s">
        <v>864</v>
      </c>
    </row>
    <row customHeight="1" ht="11.25">
      <c r="A357" s="1851" t="s">
        <v>2261</v>
      </c>
      <c r="B357" s="1851" t="s">
        <v>16</v>
      </c>
      <c r="C357" s="1851" t="s">
        <v>2966</v>
      </c>
      <c r="D357" s="1851" t="s">
        <v>2967</v>
      </c>
      <c r="E357" s="1851" t="s">
        <v>2968</v>
      </c>
      <c r="F357" s="1851" t="s">
        <v>2315</v>
      </c>
      <c r="G357" s="1851" t="s">
        <v>22</v>
      </c>
      <c r="H357" s="1851" t="s">
        <v>22</v>
      </c>
      <c r="I357" s="1851" t="s">
        <v>864</v>
      </c>
    </row>
    <row customHeight="1" ht="11.25">
      <c r="A358" s="1851" t="s">
        <v>2261</v>
      </c>
      <c r="B358" s="1851" t="s">
        <v>16</v>
      </c>
      <c r="C358" s="1851" t="s">
        <v>2789</v>
      </c>
      <c r="D358" s="1851" t="s">
        <v>2790</v>
      </c>
      <c r="E358" s="1851" t="s">
        <v>2791</v>
      </c>
      <c r="F358" s="1851" t="s">
        <v>2363</v>
      </c>
      <c r="G358" s="1851" t="s">
        <v>22</v>
      </c>
      <c r="H358" s="1851" t="s">
        <v>22</v>
      </c>
      <c r="I358" s="1851" t="s">
        <v>864</v>
      </c>
    </row>
    <row customHeight="1" ht="11.25">
      <c r="A359" s="1851" t="s">
        <v>2261</v>
      </c>
      <c r="B359" s="1851" t="s">
        <v>16</v>
      </c>
      <c r="C359" s="1851" t="s">
        <v>2799</v>
      </c>
      <c r="D359" s="1851" t="s">
        <v>2800</v>
      </c>
      <c r="E359" s="1851" t="s">
        <v>2801</v>
      </c>
      <c r="F359" s="1851" t="s">
        <v>2327</v>
      </c>
      <c r="G359" s="1851" t="s">
        <v>22</v>
      </c>
      <c r="H359" s="1851" t="s">
        <v>22</v>
      </c>
      <c r="I359" s="1851" t="s">
        <v>864</v>
      </c>
    </row>
    <row customHeight="1" ht="11.25">
      <c r="A360" s="1851" t="s">
        <v>2261</v>
      </c>
      <c r="B360" s="1851" t="s">
        <v>16</v>
      </c>
      <c r="C360" s="1851" t="s">
        <v>2802</v>
      </c>
      <c r="D360" s="1851" t="s">
        <v>2803</v>
      </c>
      <c r="E360" s="1851" t="s">
        <v>2804</v>
      </c>
      <c r="F360" s="1851" t="s">
        <v>2805</v>
      </c>
      <c r="G360" s="1851" t="s">
        <v>22</v>
      </c>
      <c r="H360" s="1851" t="s">
        <v>22</v>
      </c>
      <c r="I360" s="1851" t="s">
        <v>864</v>
      </c>
    </row>
    <row customHeight="1" ht="11.25">
      <c r="A361" s="1851" t="s">
        <v>2261</v>
      </c>
      <c r="B361" s="1851" t="s">
        <v>16</v>
      </c>
      <c r="C361" s="1851" t="s">
        <v>2969</v>
      </c>
      <c r="D361" s="1851" t="s">
        <v>2970</v>
      </c>
      <c r="E361" s="1851" t="s">
        <v>2971</v>
      </c>
      <c r="F361" s="1851" t="s">
        <v>2292</v>
      </c>
      <c r="G361" s="1851" t="s">
        <v>2972</v>
      </c>
      <c r="H361" s="1851" t="s">
        <v>22</v>
      </c>
      <c r="I361" s="1851" t="s">
        <v>864</v>
      </c>
    </row>
    <row customHeight="1" ht="11.25">
      <c r="A362" s="1851" t="s">
        <v>2261</v>
      </c>
      <c r="B362" s="1851" t="s">
        <v>16</v>
      </c>
      <c r="C362" s="1851" t="s">
        <v>2973</v>
      </c>
      <c r="D362" s="1851" t="s">
        <v>2974</v>
      </c>
      <c r="E362" s="1851" t="s">
        <v>2975</v>
      </c>
      <c r="F362" s="1851" t="s">
        <v>2292</v>
      </c>
      <c r="G362" s="1851" t="s">
        <v>22</v>
      </c>
      <c r="H362" s="1851" t="s">
        <v>22</v>
      </c>
      <c r="I362" s="1851" t="s">
        <v>864</v>
      </c>
    </row>
    <row customHeight="1" ht="11.25">
      <c r="A363" s="1851" t="s">
        <v>2261</v>
      </c>
      <c r="B363" s="1851" t="s">
        <v>16</v>
      </c>
      <c r="C363" s="1851" t="s">
        <v>2806</v>
      </c>
      <c r="D363" s="1851" t="s">
        <v>2807</v>
      </c>
      <c r="E363" s="1851" t="s">
        <v>2808</v>
      </c>
      <c r="F363" s="1851" t="s">
        <v>2292</v>
      </c>
      <c r="G363" s="1851" t="s">
        <v>22</v>
      </c>
      <c r="H363" s="1851" t="s">
        <v>22</v>
      </c>
      <c r="I363" s="1851" t="s">
        <v>864</v>
      </c>
    </row>
    <row customHeight="1" ht="11.25">
      <c r="A364" s="1851" t="s">
        <v>2261</v>
      </c>
      <c r="B364" s="1851" t="s">
        <v>16</v>
      </c>
      <c r="C364" s="1851" t="s">
        <v>2976</v>
      </c>
      <c r="D364" s="1851" t="s">
        <v>2977</v>
      </c>
      <c r="E364" s="1851" t="s">
        <v>2830</v>
      </c>
      <c r="F364" s="1851" t="s">
        <v>2426</v>
      </c>
      <c r="G364" s="1851" t="s">
        <v>22</v>
      </c>
      <c r="H364" s="1851" t="s">
        <v>22</v>
      </c>
      <c r="I364" s="1851" t="s">
        <v>864</v>
      </c>
    </row>
    <row customHeight="1" ht="11.25">
      <c r="A365" s="1851" t="s">
        <v>2261</v>
      </c>
      <c r="B365" s="1851" t="s">
        <v>16</v>
      </c>
      <c r="C365" s="1851" t="s">
        <v>2978</v>
      </c>
      <c r="D365" s="1851" t="s">
        <v>2979</v>
      </c>
      <c r="E365" s="1851" t="s">
        <v>2878</v>
      </c>
      <c r="F365" s="1851" t="s">
        <v>2980</v>
      </c>
      <c r="G365" s="1851" t="s">
        <v>2981</v>
      </c>
      <c r="H365" s="1851" t="s">
        <v>22</v>
      </c>
      <c r="I365" s="1851" t="s">
        <v>864</v>
      </c>
    </row>
    <row customHeight="1" ht="11.25">
      <c r="A366" s="1851" t="s">
        <v>2261</v>
      </c>
      <c r="B366" s="1851" t="s">
        <v>16</v>
      </c>
      <c r="C366" s="1851" t="s">
        <v>2812</v>
      </c>
      <c r="D366" s="1851" t="s">
        <v>2813</v>
      </c>
      <c r="E366" s="1851" t="s">
        <v>2814</v>
      </c>
      <c r="F366" s="1851" t="s">
        <v>2320</v>
      </c>
      <c r="G366" s="1851" t="s">
        <v>2815</v>
      </c>
      <c r="H366" s="1851" t="s">
        <v>22</v>
      </c>
      <c r="I366" s="1851" t="s">
        <v>864</v>
      </c>
    </row>
    <row customHeight="1" ht="11.25">
      <c r="A367" s="1851" t="s">
        <v>2261</v>
      </c>
      <c r="B367" s="1851" t="s">
        <v>16</v>
      </c>
      <c r="C367" s="1851" t="s">
        <v>2824</v>
      </c>
      <c r="D367" s="1851" t="s">
        <v>2825</v>
      </c>
      <c r="E367" s="1851" t="s">
        <v>2826</v>
      </c>
      <c r="F367" s="1851" t="s">
        <v>2667</v>
      </c>
      <c r="G367" s="1851" t="s">
        <v>2827</v>
      </c>
      <c r="H367" s="1851" t="s">
        <v>22</v>
      </c>
      <c r="I367" s="1851" t="s">
        <v>864</v>
      </c>
    </row>
    <row customHeight="1" ht="11.25">
      <c r="A368" s="1851" t="s">
        <v>2261</v>
      </c>
      <c r="B368" s="1851" t="s">
        <v>16</v>
      </c>
      <c r="C368" s="1851" t="s">
        <v>2828</v>
      </c>
      <c r="D368" s="1851" t="s">
        <v>2829</v>
      </c>
      <c r="E368" s="1851" t="s">
        <v>2830</v>
      </c>
      <c r="F368" s="1851" t="s">
        <v>2465</v>
      </c>
      <c r="G368" s="1851" t="s">
        <v>22</v>
      </c>
      <c r="H368" s="1851" t="s">
        <v>22</v>
      </c>
      <c r="I368" s="1851" t="s">
        <v>864</v>
      </c>
    </row>
    <row customHeight="1" ht="11.25">
      <c r="A369" s="1851" t="s">
        <v>2261</v>
      </c>
      <c r="B369" s="1851" t="s">
        <v>16</v>
      </c>
      <c r="C369" s="1851" t="s">
        <v>2982</v>
      </c>
      <c r="D369" s="1851" t="s">
        <v>2983</v>
      </c>
      <c r="E369" s="1851" t="s">
        <v>2984</v>
      </c>
      <c r="F369" s="1851" t="s">
        <v>2473</v>
      </c>
      <c r="G369" s="1851" t="s">
        <v>22</v>
      </c>
      <c r="H369" s="1851" t="s">
        <v>22</v>
      </c>
      <c r="I369" s="1851" t="s">
        <v>864</v>
      </c>
    </row>
    <row customHeight="1" ht="11.25">
      <c r="A370" s="1851" t="s">
        <v>2261</v>
      </c>
      <c r="B370" s="1851" t="s">
        <v>16</v>
      </c>
      <c r="C370" s="1851" t="s">
        <v>22</v>
      </c>
      <c r="D370" s="1851" t="s">
        <v>2835</v>
      </c>
      <c r="E370" s="1851" t="s">
        <v>2836</v>
      </c>
      <c r="F370" s="1851" t="s">
        <v>2343</v>
      </c>
      <c r="G370" s="1851" t="s">
        <v>22</v>
      </c>
      <c r="H370" s="1851" t="s">
        <v>22</v>
      </c>
      <c r="I370" s="1851" t="s">
        <v>864</v>
      </c>
    </row>
    <row customHeight="1" ht="11.25">
      <c r="A371" s="1851" t="s">
        <v>2261</v>
      </c>
      <c r="B371" s="1851" t="s">
        <v>16</v>
      </c>
      <c r="C371" s="1851" t="s">
        <v>2837</v>
      </c>
      <c r="D371" s="1851" t="s">
        <v>2838</v>
      </c>
      <c r="E371" s="1851" t="s">
        <v>2839</v>
      </c>
      <c r="F371" s="1851" t="s">
        <v>2292</v>
      </c>
      <c r="G371" s="1851" t="s">
        <v>22</v>
      </c>
      <c r="H371" s="1851" t="s">
        <v>22</v>
      </c>
      <c r="I371" s="1851" t="s">
        <v>864</v>
      </c>
    </row>
    <row customHeight="1" ht="11.25">
      <c r="A372" s="1851" t="s">
        <v>2261</v>
      </c>
      <c r="B372" s="1851" t="s">
        <v>16</v>
      </c>
      <c r="C372" s="1851" t="s">
        <v>2840</v>
      </c>
      <c r="D372" s="1851" t="s">
        <v>2841</v>
      </c>
      <c r="E372" s="1851" t="s">
        <v>2842</v>
      </c>
      <c r="F372" s="1851" t="s">
        <v>2269</v>
      </c>
      <c r="G372" s="1851" t="s">
        <v>22</v>
      </c>
      <c r="H372" s="1851" t="s">
        <v>22</v>
      </c>
      <c r="I372" s="1851" t="s">
        <v>864</v>
      </c>
    </row>
    <row customHeight="1" ht="11.25">
      <c r="A373" s="1851" t="s">
        <v>2261</v>
      </c>
      <c r="B373" s="1851" t="s">
        <v>16</v>
      </c>
      <c r="C373" s="1851" t="s">
        <v>2985</v>
      </c>
      <c r="D373" s="1851" t="s">
        <v>2986</v>
      </c>
      <c r="E373" s="1851" t="s">
        <v>2272</v>
      </c>
      <c r="F373" s="1851" t="s">
        <v>2987</v>
      </c>
      <c r="G373" s="1851" t="s">
        <v>22</v>
      </c>
      <c r="H373" s="1851" t="s">
        <v>22</v>
      </c>
      <c r="I373" s="1851" t="s">
        <v>864</v>
      </c>
    </row>
    <row customHeight="1" ht="11.25">
      <c r="A374" s="1851" t="s">
        <v>2261</v>
      </c>
      <c r="B374" s="1851" t="s">
        <v>16</v>
      </c>
      <c r="C374" s="1851" t="s">
        <v>2988</v>
      </c>
      <c r="D374" s="1851" t="s">
        <v>2989</v>
      </c>
      <c r="E374" s="1851" t="s">
        <v>2990</v>
      </c>
      <c r="F374" s="1851" t="s">
        <v>2292</v>
      </c>
      <c r="G374" s="1851" t="s">
        <v>22</v>
      </c>
      <c r="H374" s="1851" t="s">
        <v>22</v>
      </c>
      <c r="I374" s="1851" t="s">
        <v>864</v>
      </c>
    </row>
    <row customHeight="1" ht="11.25">
      <c r="A375" s="1851" t="s">
        <v>2261</v>
      </c>
      <c r="B375" s="1851" t="s">
        <v>16</v>
      </c>
      <c r="C375" s="1851" t="s">
        <v>2846</v>
      </c>
      <c r="D375" s="1851" t="s">
        <v>2847</v>
      </c>
      <c r="E375" s="1851" t="s">
        <v>2848</v>
      </c>
      <c r="F375" s="1851" t="s">
        <v>2292</v>
      </c>
      <c r="G375" s="1851" t="s">
        <v>22</v>
      </c>
      <c r="H375" s="1851" t="s">
        <v>22</v>
      </c>
      <c r="I375" s="1851" t="s">
        <v>864</v>
      </c>
    </row>
    <row customHeight="1" ht="11.25">
      <c r="A376" s="1851" t="s">
        <v>2261</v>
      </c>
      <c r="B376" s="1851" t="s">
        <v>16</v>
      </c>
      <c r="C376" s="1851" t="s">
        <v>2991</v>
      </c>
      <c r="D376" s="1851" t="s">
        <v>2992</v>
      </c>
      <c r="E376" s="1851" t="s">
        <v>2993</v>
      </c>
      <c r="F376" s="1851" t="s">
        <v>2465</v>
      </c>
      <c r="G376" s="1851" t="s">
        <v>22</v>
      </c>
      <c r="H376" s="1851" t="s">
        <v>22</v>
      </c>
      <c r="I376" s="1851" t="s">
        <v>864</v>
      </c>
    </row>
    <row customHeight="1" ht="11.25">
      <c r="A377" s="1851" t="s">
        <v>2261</v>
      </c>
      <c r="B377" s="1851" t="s">
        <v>16</v>
      </c>
      <c r="C377" s="1851" t="s">
        <v>2852</v>
      </c>
      <c r="D377" s="1851" t="s">
        <v>2853</v>
      </c>
      <c r="E377" s="1851" t="s">
        <v>2600</v>
      </c>
      <c r="F377" s="1851" t="s">
        <v>2854</v>
      </c>
      <c r="G377" s="1851" t="s">
        <v>22</v>
      </c>
      <c r="H377" s="1851" t="s">
        <v>22</v>
      </c>
      <c r="I377" s="1851" t="s">
        <v>864</v>
      </c>
    </row>
    <row customHeight="1" ht="11.25">
      <c r="A378" s="1851" t="s">
        <v>2261</v>
      </c>
      <c r="B378" s="1851" t="s">
        <v>16</v>
      </c>
      <c r="C378" s="1851" t="s">
        <v>2855</v>
      </c>
      <c r="D378" s="1851" t="s">
        <v>2856</v>
      </c>
      <c r="E378" s="1851" t="s">
        <v>2540</v>
      </c>
      <c r="F378" s="1851" t="s">
        <v>2627</v>
      </c>
      <c r="G378" s="1851" t="s">
        <v>22</v>
      </c>
      <c r="H378" s="1851" t="s">
        <v>22</v>
      </c>
      <c r="I378" s="1851" t="s">
        <v>864</v>
      </c>
    </row>
    <row customHeight="1" ht="11.25">
      <c r="A379" s="1851" t="s">
        <v>2261</v>
      </c>
      <c r="B379" s="1851" t="s">
        <v>16</v>
      </c>
      <c r="C379" s="1851" t="s">
        <v>2857</v>
      </c>
      <c r="D379" s="1851" t="s">
        <v>2858</v>
      </c>
      <c r="E379" s="1851" t="s">
        <v>2540</v>
      </c>
      <c r="F379" s="1851" t="s">
        <v>2859</v>
      </c>
      <c r="G379" s="1851" t="s">
        <v>22</v>
      </c>
      <c r="H379" s="1851" t="s">
        <v>22</v>
      </c>
      <c r="I379" s="1851" t="s">
        <v>864</v>
      </c>
    </row>
    <row customHeight="1" ht="11.25">
      <c r="A380" s="1851" t="s">
        <v>2261</v>
      </c>
      <c r="B380" s="1851" t="s">
        <v>16</v>
      </c>
      <c r="C380" s="1851" t="s">
        <v>2860</v>
      </c>
      <c r="D380" s="1851" t="s">
        <v>2861</v>
      </c>
      <c r="E380" s="1851" t="s">
        <v>2323</v>
      </c>
      <c r="F380" s="1851" t="s">
        <v>2862</v>
      </c>
      <c r="G380" s="1851" t="s">
        <v>22</v>
      </c>
      <c r="H380" s="1851" t="s">
        <v>22</v>
      </c>
      <c r="I380" s="1851" t="s">
        <v>864</v>
      </c>
    </row>
    <row customHeight="1" ht="11.25">
      <c r="A381" s="1851" t="s">
        <v>2261</v>
      </c>
      <c r="B381" s="1851" t="s">
        <v>16</v>
      </c>
      <c r="C381" s="1851" t="s">
        <v>2863</v>
      </c>
      <c r="D381" s="1851" t="s">
        <v>2864</v>
      </c>
      <c r="E381" s="1851" t="s">
        <v>2323</v>
      </c>
      <c r="F381" s="1851" t="s">
        <v>2865</v>
      </c>
      <c r="G381" s="1851" t="s">
        <v>22</v>
      </c>
      <c r="H381" s="1851" t="s">
        <v>22</v>
      </c>
      <c r="I381" s="1851" t="s">
        <v>864</v>
      </c>
    </row>
    <row customHeight="1" ht="11.25">
      <c r="A382" s="1851" t="s">
        <v>2261</v>
      </c>
      <c r="B382" s="1851" t="s">
        <v>16</v>
      </c>
      <c r="C382" s="1851" t="s">
        <v>2866</v>
      </c>
      <c r="D382" s="1851" t="s">
        <v>2867</v>
      </c>
      <c r="E382" s="1851" t="s">
        <v>2323</v>
      </c>
      <c r="F382" s="1851" t="s">
        <v>2868</v>
      </c>
      <c r="G382" s="1851" t="s">
        <v>22</v>
      </c>
      <c r="H382" s="1851" t="s">
        <v>22</v>
      </c>
      <c r="I382" s="1851" t="s">
        <v>864</v>
      </c>
    </row>
    <row customHeight="1" ht="11.25">
      <c r="A383" s="1851" t="s">
        <v>2261</v>
      </c>
      <c r="B383" s="1851" t="s">
        <v>16</v>
      </c>
      <c r="C383" s="1851" t="s">
        <v>2869</v>
      </c>
      <c r="D383" s="1851" t="s">
        <v>2870</v>
      </c>
      <c r="E383" s="1851" t="s">
        <v>2624</v>
      </c>
      <c r="F383" s="1851" t="s">
        <v>2871</v>
      </c>
      <c r="G383" s="1851" t="s">
        <v>22</v>
      </c>
      <c r="H383" s="1851" t="s">
        <v>22</v>
      </c>
      <c r="I383" s="1851" t="s">
        <v>864</v>
      </c>
    </row>
    <row customHeight="1" ht="11.25">
      <c r="A384" s="1851" t="s">
        <v>2261</v>
      </c>
      <c r="B384" s="1851" t="s">
        <v>16</v>
      </c>
      <c r="C384" s="1851" t="s">
        <v>2872</v>
      </c>
      <c r="D384" s="1851" t="s">
        <v>2873</v>
      </c>
      <c r="E384" s="1851" t="s">
        <v>2624</v>
      </c>
      <c r="F384" s="1851" t="s">
        <v>2874</v>
      </c>
      <c r="G384" s="1851" t="s">
        <v>2875</v>
      </c>
      <c r="H384" s="1851" t="s">
        <v>22</v>
      </c>
      <c r="I384" s="1851" t="s">
        <v>864</v>
      </c>
    </row>
    <row customHeight="1" ht="11.25">
      <c r="A385" s="1851" t="s">
        <v>2261</v>
      </c>
      <c r="B385" s="1851" t="s">
        <v>16</v>
      </c>
      <c r="C385" s="1851" t="s">
        <v>2876</v>
      </c>
      <c r="D385" s="1851" t="s">
        <v>2877</v>
      </c>
      <c r="E385" s="1851" t="s">
        <v>2878</v>
      </c>
      <c r="F385" s="1851" t="s">
        <v>2719</v>
      </c>
      <c r="G385" s="1851" t="s">
        <v>22</v>
      </c>
      <c r="H385" s="1851" t="s">
        <v>22</v>
      </c>
      <c r="I385" s="1851" t="s">
        <v>864</v>
      </c>
    </row>
    <row customHeight="1" ht="11.25">
      <c r="A386" s="1851" t="s">
        <v>2261</v>
      </c>
      <c r="B386" s="1851" t="s">
        <v>16</v>
      </c>
      <c r="C386" s="1851" t="s">
        <v>2879</v>
      </c>
      <c r="D386" s="1851" t="s">
        <v>2880</v>
      </c>
      <c r="E386" s="1851" t="s">
        <v>2881</v>
      </c>
      <c r="F386" s="1851" t="s">
        <v>2327</v>
      </c>
      <c r="G386" s="1851" t="s">
        <v>22</v>
      </c>
      <c r="H386" s="1851" t="s">
        <v>22</v>
      </c>
      <c r="I386" s="1851" t="s">
        <v>864</v>
      </c>
    </row>
    <row customHeight="1" ht="11.25">
      <c r="A387" s="1851" t="s">
        <v>2261</v>
      </c>
      <c r="B387" s="1851" t="s">
        <v>16</v>
      </c>
      <c r="C387" s="1851" t="s">
        <v>2882</v>
      </c>
      <c r="D387" s="1851" t="s">
        <v>2883</v>
      </c>
      <c r="E387" s="1851" t="s">
        <v>2884</v>
      </c>
      <c r="F387" s="1851" t="s">
        <v>2494</v>
      </c>
      <c r="G387" s="1851" t="s">
        <v>22</v>
      </c>
      <c r="H387" s="1851" t="s">
        <v>22</v>
      </c>
      <c r="I387" s="1851" t="s">
        <v>864</v>
      </c>
    </row>
    <row customHeight="1" ht="11.25">
      <c r="A388" s="1851" t="s">
        <v>2261</v>
      </c>
      <c r="B388" s="1851" t="s">
        <v>16</v>
      </c>
      <c r="C388" s="1851" t="s">
        <v>2888</v>
      </c>
      <c r="D388" s="1851" t="s">
        <v>2889</v>
      </c>
      <c r="E388" s="1851" t="s">
        <v>2823</v>
      </c>
      <c r="F388" s="1851" t="s">
        <v>2719</v>
      </c>
      <c r="G388" s="1851" t="s">
        <v>2890</v>
      </c>
      <c r="H388" s="1851" t="s">
        <v>22</v>
      </c>
      <c r="I388" s="1851" t="s">
        <v>864</v>
      </c>
    </row>
    <row customHeight="1" ht="11.25">
      <c r="A389" s="1851" t="s">
        <v>2261</v>
      </c>
      <c r="B389" s="1851" t="s">
        <v>16</v>
      </c>
      <c r="C389" s="1851" t="s">
        <v>2266</v>
      </c>
      <c r="D389" s="1851" t="s">
        <v>2267</v>
      </c>
      <c r="E389" s="1851" t="s">
        <v>2268</v>
      </c>
      <c r="F389" s="1851" t="s">
        <v>2269</v>
      </c>
      <c r="G389" s="1851" t="s">
        <v>22</v>
      </c>
      <c r="H389" s="1851" t="s">
        <v>22</v>
      </c>
      <c r="I389" s="1851" t="s">
        <v>917</v>
      </c>
    </row>
    <row customHeight="1" ht="11.25">
      <c r="A390" s="1851" t="s">
        <v>2261</v>
      </c>
      <c r="B390" s="1851" t="s">
        <v>16</v>
      </c>
      <c r="C390" s="1851" t="s">
        <v>2270</v>
      </c>
      <c r="D390" s="1851" t="s">
        <v>2271</v>
      </c>
      <c r="E390" s="1851" t="s">
        <v>2272</v>
      </c>
      <c r="F390" s="1851" t="s">
        <v>2273</v>
      </c>
      <c r="G390" s="1851" t="s">
        <v>22</v>
      </c>
      <c r="H390" s="1851" t="s">
        <v>22</v>
      </c>
      <c r="I390" s="1851" t="s">
        <v>917</v>
      </c>
    </row>
    <row customHeight="1" ht="11.25">
      <c r="A391" s="1851" t="s">
        <v>2261</v>
      </c>
      <c r="B391" s="1851" t="s">
        <v>16</v>
      </c>
      <c r="C391" s="1851" t="s">
        <v>2281</v>
      </c>
      <c r="D391" s="1851" t="s">
        <v>2282</v>
      </c>
      <c r="E391" s="1851" t="s">
        <v>2283</v>
      </c>
      <c r="F391" s="1851" t="s">
        <v>2284</v>
      </c>
      <c r="G391" s="1851" t="s">
        <v>2285</v>
      </c>
      <c r="H391" s="1851" t="s">
        <v>22</v>
      </c>
      <c r="I391" s="1851" t="s">
        <v>917</v>
      </c>
    </row>
    <row customHeight="1" ht="11.25">
      <c r="A392" s="1851" t="s">
        <v>2261</v>
      </c>
      <c r="B392" s="1851" t="s">
        <v>16</v>
      </c>
      <c r="C392" s="1851" t="s">
        <v>2289</v>
      </c>
      <c r="D392" s="1851" t="s">
        <v>2290</v>
      </c>
      <c r="E392" s="1851" t="s">
        <v>2291</v>
      </c>
      <c r="F392" s="1851" t="s">
        <v>2292</v>
      </c>
      <c r="G392" s="1851" t="s">
        <v>2293</v>
      </c>
      <c r="H392" s="1851" t="s">
        <v>22</v>
      </c>
      <c r="I392" s="1851" t="s">
        <v>917</v>
      </c>
    </row>
    <row customHeight="1" ht="11.25">
      <c r="A393" s="1851" t="s">
        <v>2261</v>
      </c>
      <c r="B393" s="1851" t="s">
        <v>16</v>
      </c>
      <c r="C393" s="1851" t="s">
        <v>2894</v>
      </c>
      <c r="D393" s="1851" t="s">
        <v>2895</v>
      </c>
      <c r="E393" s="1851" t="s">
        <v>2896</v>
      </c>
      <c r="F393" s="1851" t="s">
        <v>2335</v>
      </c>
      <c r="G393" s="1851" t="s">
        <v>2897</v>
      </c>
      <c r="H393" s="1851" t="s">
        <v>22</v>
      </c>
      <c r="I393" s="1851" t="s">
        <v>917</v>
      </c>
    </row>
    <row customHeight="1" ht="11.25">
      <c r="A394" s="1851" t="s">
        <v>2261</v>
      </c>
      <c r="B394" s="1851" t="s">
        <v>16</v>
      </c>
      <c r="C394" s="1851" t="s">
        <v>2898</v>
      </c>
      <c r="D394" s="1851" t="s">
        <v>2295</v>
      </c>
      <c r="E394" s="1851" t="s">
        <v>2296</v>
      </c>
      <c r="F394" s="1851" t="s">
        <v>2899</v>
      </c>
      <c r="G394" s="1851" t="s">
        <v>2900</v>
      </c>
      <c r="H394" s="1851" t="s">
        <v>22</v>
      </c>
      <c r="I394" s="1851" t="s">
        <v>917</v>
      </c>
    </row>
    <row customHeight="1" ht="11.25">
      <c r="A395" s="1851" t="s">
        <v>2261</v>
      </c>
      <c r="B395" s="1851" t="s">
        <v>16</v>
      </c>
      <c r="C395" s="1851" t="s">
        <v>2294</v>
      </c>
      <c r="D395" s="1851" t="s">
        <v>2295</v>
      </c>
      <c r="E395" s="1851" t="s">
        <v>2296</v>
      </c>
      <c r="F395" s="1851" t="s">
        <v>2297</v>
      </c>
      <c r="G395" s="1851" t="s">
        <v>22</v>
      </c>
      <c r="H395" s="1851" t="s">
        <v>22</v>
      </c>
      <c r="I395" s="1851" t="s">
        <v>917</v>
      </c>
    </row>
    <row customHeight="1" ht="11.25">
      <c r="A396" s="1851" t="s">
        <v>2261</v>
      </c>
      <c r="B396" s="1851" t="s">
        <v>16</v>
      </c>
      <c r="C396" s="1851" t="s">
        <v>2298</v>
      </c>
      <c r="D396" s="1851" t="s">
        <v>2299</v>
      </c>
      <c r="E396" s="1851" t="s">
        <v>2300</v>
      </c>
      <c r="F396" s="1851" t="s">
        <v>2301</v>
      </c>
      <c r="G396" s="1851" t="s">
        <v>2302</v>
      </c>
      <c r="H396" s="1851" t="s">
        <v>22</v>
      </c>
      <c r="I396" s="1851" t="s">
        <v>917</v>
      </c>
    </row>
    <row customHeight="1" ht="11.25">
      <c r="A397" s="1851" t="s">
        <v>2261</v>
      </c>
      <c r="B397" s="1851" t="s">
        <v>16</v>
      </c>
      <c r="C397" s="1851" t="s">
        <v>2312</v>
      </c>
      <c r="D397" s="1851" t="s">
        <v>2313</v>
      </c>
      <c r="E397" s="1851" t="s">
        <v>2314</v>
      </c>
      <c r="F397" s="1851" t="s">
        <v>2315</v>
      </c>
      <c r="G397" s="1851" t="s">
        <v>2316</v>
      </c>
      <c r="H397" s="1851" t="s">
        <v>22</v>
      </c>
      <c r="I397" s="1851" t="s">
        <v>917</v>
      </c>
    </row>
    <row customHeight="1" ht="11.25">
      <c r="A398" s="1851" t="s">
        <v>2261</v>
      </c>
      <c r="B398" s="1851" t="s">
        <v>16</v>
      </c>
      <c r="C398" s="1851" t="s">
        <v>2321</v>
      </c>
      <c r="D398" s="1851" t="s">
        <v>2322</v>
      </c>
      <c r="E398" s="1851" t="s">
        <v>2323</v>
      </c>
      <c r="F398" s="1851" t="s">
        <v>2301</v>
      </c>
      <c r="G398" s="1851" t="s">
        <v>22</v>
      </c>
      <c r="H398" s="1851" t="s">
        <v>22</v>
      </c>
      <c r="I398" s="1851" t="s">
        <v>917</v>
      </c>
    </row>
    <row customHeight="1" ht="11.25">
      <c r="A399" s="1851" t="s">
        <v>2261</v>
      </c>
      <c r="B399" s="1851" t="s">
        <v>16</v>
      </c>
      <c r="C399" s="1851" t="s">
        <v>2905</v>
      </c>
      <c r="D399" s="1851" t="s">
        <v>2906</v>
      </c>
      <c r="E399" s="1851" t="s">
        <v>2907</v>
      </c>
      <c r="F399" s="1851" t="s">
        <v>2348</v>
      </c>
      <c r="G399" s="1851" t="s">
        <v>22</v>
      </c>
      <c r="H399" s="1851" t="s">
        <v>22</v>
      </c>
      <c r="I399" s="1851" t="s">
        <v>917</v>
      </c>
    </row>
    <row customHeight="1" ht="11.25">
      <c r="A400" s="1851" t="s">
        <v>2261</v>
      </c>
      <c r="B400" s="1851" t="s">
        <v>16</v>
      </c>
      <c r="C400" s="1851" t="s">
        <v>2349</v>
      </c>
      <c r="D400" s="1851" t="s">
        <v>2350</v>
      </c>
      <c r="E400" s="1851" t="s">
        <v>2351</v>
      </c>
      <c r="F400" s="1851" t="s">
        <v>51</v>
      </c>
      <c r="G400" s="1851" t="s">
        <v>2352</v>
      </c>
      <c r="H400" s="1851" t="s">
        <v>22</v>
      </c>
      <c r="I400" s="1851" t="s">
        <v>917</v>
      </c>
    </row>
    <row customHeight="1" ht="11.25">
      <c r="A401" s="1851" t="s">
        <v>2261</v>
      </c>
      <c r="B401" s="1851" t="s">
        <v>16</v>
      </c>
      <c r="C401" s="1851" t="s">
        <v>2357</v>
      </c>
      <c r="D401" s="1851" t="s">
        <v>2358</v>
      </c>
      <c r="E401" s="1851" t="s">
        <v>2359</v>
      </c>
      <c r="F401" s="1851" t="s">
        <v>2343</v>
      </c>
      <c r="G401" s="1851" t="s">
        <v>22</v>
      </c>
      <c r="H401" s="1851" t="s">
        <v>22</v>
      </c>
      <c r="I401" s="1851" t="s">
        <v>917</v>
      </c>
    </row>
    <row customHeight="1" ht="11.25">
      <c r="A402" s="1851" t="s">
        <v>2261</v>
      </c>
      <c r="B402" s="1851" t="s">
        <v>16</v>
      </c>
      <c r="C402" s="1851" t="s">
        <v>2994</v>
      </c>
      <c r="D402" s="1851" t="s">
        <v>2995</v>
      </c>
      <c r="E402" s="1851" t="s">
        <v>2996</v>
      </c>
      <c r="F402" s="1851" t="s">
        <v>2292</v>
      </c>
      <c r="G402" s="1851" t="s">
        <v>22</v>
      </c>
      <c r="H402" s="1851" t="s">
        <v>22</v>
      </c>
      <c r="I402" s="1851" t="s">
        <v>917</v>
      </c>
    </row>
    <row customHeight="1" ht="11.25">
      <c r="A403" s="1851" t="s">
        <v>2261</v>
      </c>
      <c r="B403" s="1851" t="s">
        <v>16</v>
      </c>
      <c r="C403" s="1851" t="s">
        <v>2365</v>
      </c>
      <c r="D403" s="1851" t="s">
        <v>2366</v>
      </c>
      <c r="E403" s="1851" t="s">
        <v>2367</v>
      </c>
      <c r="F403" s="1851" t="s">
        <v>2368</v>
      </c>
      <c r="G403" s="1851" t="s">
        <v>2369</v>
      </c>
      <c r="H403" s="1851" t="s">
        <v>22</v>
      </c>
      <c r="I403" s="1851" t="s">
        <v>917</v>
      </c>
    </row>
    <row customHeight="1" ht="11.25">
      <c r="A404" s="1851" t="s">
        <v>2261</v>
      </c>
      <c r="B404" s="1851" t="s">
        <v>16</v>
      </c>
      <c r="C404" s="1851" t="s">
        <v>2377</v>
      </c>
      <c r="D404" s="1851" t="s">
        <v>2378</v>
      </c>
      <c r="E404" s="1851" t="s">
        <v>2379</v>
      </c>
      <c r="F404" s="1851" t="s">
        <v>2380</v>
      </c>
      <c r="G404" s="1851" t="s">
        <v>22</v>
      </c>
      <c r="H404" s="1851" t="s">
        <v>22</v>
      </c>
      <c r="I404" s="1851" t="s">
        <v>917</v>
      </c>
    </row>
    <row customHeight="1" ht="11.25">
      <c r="A405" s="1851" t="s">
        <v>2261</v>
      </c>
      <c r="B405" s="1851" t="s">
        <v>16</v>
      </c>
      <c r="C405" s="1851" t="s">
        <v>2406</v>
      </c>
      <c r="D405" s="1851" t="s">
        <v>2407</v>
      </c>
      <c r="E405" s="1851" t="s">
        <v>2408</v>
      </c>
      <c r="F405" s="1851" t="s">
        <v>2409</v>
      </c>
      <c r="G405" s="1851" t="s">
        <v>22</v>
      </c>
      <c r="H405" s="1851" t="s">
        <v>22</v>
      </c>
      <c r="I405" s="1851" t="s">
        <v>917</v>
      </c>
    </row>
    <row customHeight="1" ht="11.25">
      <c r="A406" s="1851" t="s">
        <v>2261</v>
      </c>
      <c r="B406" s="1851" t="s">
        <v>16</v>
      </c>
      <c r="C406" s="1851" t="s">
        <v>2418</v>
      </c>
      <c r="D406" s="1851" t="s">
        <v>2419</v>
      </c>
      <c r="E406" s="1851" t="s">
        <v>2420</v>
      </c>
      <c r="F406" s="1851" t="s">
        <v>2421</v>
      </c>
      <c r="G406" s="1851" t="s">
        <v>2422</v>
      </c>
      <c r="H406" s="1851" t="s">
        <v>22</v>
      </c>
      <c r="I406" s="1851" t="s">
        <v>917</v>
      </c>
    </row>
    <row customHeight="1" ht="11.25">
      <c r="A407" s="1851" t="s">
        <v>2261</v>
      </c>
      <c r="B407" s="1851" t="s">
        <v>16</v>
      </c>
      <c r="C407" s="1851" t="s">
        <v>2427</v>
      </c>
      <c r="D407" s="1851" t="s">
        <v>2428</v>
      </c>
      <c r="E407" s="1851" t="s">
        <v>2429</v>
      </c>
      <c r="F407" s="1851" t="s">
        <v>2421</v>
      </c>
      <c r="G407" s="1851" t="s">
        <v>2430</v>
      </c>
      <c r="H407" s="1851" t="s">
        <v>22</v>
      </c>
      <c r="I407" s="1851" t="s">
        <v>917</v>
      </c>
    </row>
    <row customHeight="1" ht="11.25">
      <c r="A408" s="1851" t="s">
        <v>2261</v>
      </c>
      <c r="B408" s="1851" t="s">
        <v>16</v>
      </c>
      <c r="C408" s="1851" t="s">
        <v>2911</v>
      </c>
      <c r="D408" s="1851" t="s">
        <v>2912</v>
      </c>
      <c r="E408" s="1851" t="s">
        <v>2913</v>
      </c>
      <c r="F408" s="1851" t="s">
        <v>2343</v>
      </c>
      <c r="G408" s="1851" t="s">
        <v>22</v>
      </c>
      <c r="H408" s="1851" t="s">
        <v>22</v>
      </c>
      <c r="I408" s="1851" t="s">
        <v>917</v>
      </c>
    </row>
    <row customHeight="1" ht="11.25">
      <c r="A409" s="1851" t="s">
        <v>2261</v>
      </c>
      <c r="B409" s="1851" t="s">
        <v>16</v>
      </c>
      <c r="C409" s="1851" t="s">
        <v>2434</v>
      </c>
      <c r="D409" s="1851" t="s">
        <v>2435</v>
      </c>
      <c r="E409" s="1851" t="s">
        <v>2436</v>
      </c>
      <c r="F409" s="1851" t="s">
        <v>2284</v>
      </c>
      <c r="G409" s="1851" t="s">
        <v>22</v>
      </c>
      <c r="H409" s="1851" t="s">
        <v>22</v>
      </c>
      <c r="I409" s="1851" t="s">
        <v>917</v>
      </c>
    </row>
    <row customHeight="1" ht="11.25">
      <c r="A410" s="1851" t="s">
        <v>2261</v>
      </c>
      <c r="B410" s="1851" t="s">
        <v>16</v>
      </c>
      <c r="C410" s="1851" t="s">
        <v>2437</v>
      </c>
      <c r="D410" s="1851" t="s">
        <v>2438</v>
      </c>
      <c r="E410" s="1851" t="s">
        <v>2439</v>
      </c>
      <c r="F410" s="1851" t="s">
        <v>2315</v>
      </c>
      <c r="G410" s="1851" t="s">
        <v>22</v>
      </c>
      <c r="H410" s="1851" t="s">
        <v>22</v>
      </c>
      <c r="I410" s="1851" t="s">
        <v>917</v>
      </c>
    </row>
    <row customHeight="1" ht="11.25">
      <c r="A411" s="1851" t="s">
        <v>2261</v>
      </c>
      <c r="B411" s="1851" t="s">
        <v>16</v>
      </c>
      <c r="C411" s="1851" t="s">
        <v>2440</v>
      </c>
      <c r="D411" s="1851" t="s">
        <v>2441</v>
      </c>
      <c r="E411" s="1851" t="s">
        <v>2442</v>
      </c>
      <c r="F411" s="1851" t="s">
        <v>2443</v>
      </c>
      <c r="G411" s="1851" t="s">
        <v>2444</v>
      </c>
      <c r="H411" s="1851" t="s">
        <v>22</v>
      </c>
      <c r="I411" s="1851" t="s">
        <v>917</v>
      </c>
    </row>
    <row customHeight="1" ht="11.25">
      <c r="A412" s="1851" t="s">
        <v>2261</v>
      </c>
      <c r="B412" s="1851" t="s">
        <v>16</v>
      </c>
      <c r="C412" s="1851" t="s">
        <v>2445</v>
      </c>
      <c r="D412" s="1851" t="s">
        <v>2446</v>
      </c>
      <c r="E412" s="1851" t="s">
        <v>2447</v>
      </c>
      <c r="F412" s="1851" t="s">
        <v>2443</v>
      </c>
      <c r="G412" s="1851" t="s">
        <v>2448</v>
      </c>
      <c r="H412" s="1851" t="s">
        <v>22</v>
      </c>
      <c r="I412" s="1851" t="s">
        <v>917</v>
      </c>
    </row>
    <row customHeight="1" ht="11.25">
      <c r="A413" s="1851" t="s">
        <v>2261</v>
      </c>
      <c r="B413" s="1851" t="s">
        <v>16</v>
      </c>
      <c r="C413" s="1851" t="s">
        <v>2455</v>
      </c>
      <c r="D413" s="1851" t="s">
        <v>2456</v>
      </c>
      <c r="E413" s="1851" t="s">
        <v>2457</v>
      </c>
      <c r="F413" s="1851" t="s">
        <v>2315</v>
      </c>
      <c r="G413" s="1851" t="s">
        <v>2458</v>
      </c>
      <c r="H413" s="1851" t="s">
        <v>22</v>
      </c>
      <c r="I413" s="1851" t="s">
        <v>917</v>
      </c>
    </row>
    <row customHeight="1" ht="11.25">
      <c r="A414" s="1851" t="s">
        <v>2261</v>
      </c>
      <c r="B414" s="1851" t="s">
        <v>16</v>
      </c>
      <c r="C414" s="1851" t="s">
        <v>2466</v>
      </c>
      <c r="D414" s="1851" t="s">
        <v>2467</v>
      </c>
      <c r="E414" s="1851" t="s">
        <v>2468</v>
      </c>
      <c r="F414" s="1851" t="s">
        <v>2301</v>
      </c>
      <c r="G414" s="1851" t="s">
        <v>2469</v>
      </c>
      <c r="H414" s="1851" t="s">
        <v>22</v>
      </c>
      <c r="I414" s="1851" t="s">
        <v>917</v>
      </c>
    </row>
    <row customHeight="1" ht="11.25">
      <c r="A415" s="1851" t="s">
        <v>2261</v>
      </c>
      <c r="B415" s="1851" t="s">
        <v>16</v>
      </c>
      <c r="C415" s="1851" t="s">
        <v>2470</v>
      </c>
      <c r="D415" s="1851" t="s">
        <v>2471</v>
      </c>
      <c r="E415" s="1851" t="s">
        <v>2472</v>
      </c>
      <c r="F415" s="1851" t="s">
        <v>2473</v>
      </c>
      <c r="G415" s="1851" t="s">
        <v>22</v>
      </c>
      <c r="H415" s="1851" t="s">
        <v>22</v>
      </c>
      <c r="I415" s="1851" t="s">
        <v>917</v>
      </c>
    </row>
    <row customHeight="1" ht="11.25">
      <c r="A416" s="1851" t="s">
        <v>2261</v>
      </c>
      <c r="B416" s="1851" t="s">
        <v>16</v>
      </c>
      <c r="C416" s="1851" t="s">
        <v>2474</v>
      </c>
      <c r="D416" s="1851" t="s">
        <v>2475</v>
      </c>
      <c r="E416" s="1851" t="s">
        <v>2476</v>
      </c>
      <c r="F416" s="1851" t="s">
        <v>2421</v>
      </c>
      <c r="G416" s="1851" t="s">
        <v>22</v>
      </c>
      <c r="H416" s="1851" t="s">
        <v>22</v>
      </c>
      <c r="I416" s="1851" t="s">
        <v>917</v>
      </c>
    </row>
    <row customHeight="1" ht="11.25">
      <c r="A417" s="1851" t="s">
        <v>2261</v>
      </c>
      <c r="B417" s="1851" t="s">
        <v>16</v>
      </c>
      <c r="C417" s="1851" t="s">
        <v>2477</v>
      </c>
      <c r="D417" s="1851" t="s">
        <v>2478</v>
      </c>
      <c r="E417" s="1851" t="s">
        <v>2479</v>
      </c>
      <c r="F417" s="1851" t="s">
        <v>2480</v>
      </c>
      <c r="G417" s="1851" t="s">
        <v>22</v>
      </c>
      <c r="H417" s="1851" t="s">
        <v>22</v>
      </c>
      <c r="I417" s="1851" t="s">
        <v>917</v>
      </c>
    </row>
    <row customHeight="1" ht="11.25">
      <c r="A418" s="1851" t="s">
        <v>2261</v>
      </c>
      <c r="B418" s="1851" t="s">
        <v>16</v>
      </c>
      <c r="C418" s="1851" t="s">
        <v>2481</v>
      </c>
      <c r="D418" s="1851" t="s">
        <v>2482</v>
      </c>
      <c r="E418" s="1851" t="s">
        <v>2483</v>
      </c>
      <c r="F418" s="1851" t="s">
        <v>2421</v>
      </c>
      <c r="G418" s="1851" t="s">
        <v>22</v>
      </c>
      <c r="H418" s="1851" t="s">
        <v>22</v>
      </c>
      <c r="I418" s="1851" t="s">
        <v>917</v>
      </c>
    </row>
    <row customHeight="1" ht="11.25">
      <c r="A419" s="1851" t="s">
        <v>2261</v>
      </c>
      <c r="B419" s="1851" t="s">
        <v>16</v>
      </c>
      <c r="C419" s="1851" t="s">
        <v>2484</v>
      </c>
      <c r="D419" s="1851" t="s">
        <v>2485</v>
      </c>
      <c r="E419" s="1851" t="s">
        <v>2486</v>
      </c>
      <c r="F419" s="1851" t="s">
        <v>2487</v>
      </c>
      <c r="G419" s="1851" t="s">
        <v>22</v>
      </c>
      <c r="H419" s="1851" t="s">
        <v>22</v>
      </c>
      <c r="I419" s="1851" t="s">
        <v>917</v>
      </c>
    </row>
    <row customHeight="1" ht="11.25">
      <c r="A420" s="1851" t="s">
        <v>2261</v>
      </c>
      <c r="B420" s="1851" t="s">
        <v>16</v>
      </c>
      <c r="C420" s="1851" t="s">
        <v>2488</v>
      </c>
      <c r="D420" s="1851" t="s">
        <v>2489</v>
      </c>
      <c r="E420" s="1851" t="s">
        <v>2490</v>
      </c>
      <c r="F420" s="1851" t="s">
        <v>2269</v>
      </c>
      <c r="G420" s="1851" t="s">
        <v>22</v>
      </c>
      <c r="H420" s="1851" t="s">
        <v>22</v>
      </c>
      <c r="I420" s="1851" t="s">
        <v>917</v>
      </c>
    </row>
    <row customHeight="1" ht="11.25">
      <c r="A421" s="1851" t="s">
        <v>2261</v>
      </c>
      <c r="B421" s="1851" t="s">
        <v>16</v>
      </c>
      <c r="C421" s="1851" t="s">
        <v>2491</v>
      </c>
      <c r="D421" s="1851" t="s">
        <v>2492</v>
      </c>
      <c r="E421" s="1851" t="s">
        <v>2493</v>
      </c>
      <c r="F421" s="1851" t="s">
        <v>2494</v>
      </c>
      <c r="G421" s="1851" t="s">
        <v>22</v>
      </c>
      <c r="H421" s="1851" t="s">
        <v>22</v>
      </c>
      <c r="I421" s="1851" t="s">
        <v>917</v>
      </c>
    </row>
    <row customHeight="1" ht="11.25">
      <c r="A422" s="1851" t="s">
        <v>2261</v>
      </c>
      <c r="B422" s="1851" t="s">
        <v>16</v>
      </c>
      <c r="C422" s="1851" t="s">
        <v>2495</v>
      </c>
      <c r="D422" s="1851" t="s">
        <v>2496</v>
      </c>
      <c r="E422" s="1851" t="s">
        <v>2497</v>
      </c>
      <c r="F422" s="1851" t="s">
        <v>2269</v>
      </c>
      <c r="G422" s="1851" t="s">
        <v>2498</v>
      </c>
      <c r="H422" s="1851" t="s">
        <v>22</v>
      </c>
      <c r="I422" s="1851" t="s">
        <v>917</v>
      </c>
    </row>
    <row customHeight="1" ht="11.25">
      <c r="A423" s="1851" t="s">
        <v>2261</v>
      </c>
      <c r="B423" s="1851" t="s">
        <v>16</v>
      </c>
      <c r="C423" s="1851" t="s">
        <v>2506</v>
      </c>
      <c r="D423" s="1851" t="s">
        <v>2507</v>
      </c>
      <c r="E423" s="1851" t="s">
        <v>2508</v>
      </c>
      <c r="F423" s="1851" t="s">
        <v>2327</v>
      </c>
      <c r="G423" s="1851" t="s">
        <v>22</v>
      </c>
      <c r="H423" s="1851" t="s">
        <v>22</v>
      </c>
      <c r="I423" s="1851" t="s">
        <v>917</v>
      </c>
    </row>
    <row customHeight="1" ht="11.25">
      <c r="A424" s="1851" t="s">
        <v>2261</v>
      </c>
      <c r="B424" s="1851" t="s">
        <v>16</v>
      </c>
      <c r="C424" s="1851" t="s">
        <v>13</v>
      </c>
      <c r="D424" s="1851" t="s">
        <v>46</v>
      </c>
      <c r="E424" s="1851" t="s">
        <v>49</v>
      </c>
      <c r="F424" s="1851" t="s">
        <v>51</v>
      </c>
      <c r="G424" s="1851" t="s">
        <v>2509</v>
      </c>
      <c r="H424" s="1851" t="s">
        <v>22</v>
      </c>
      <c r="I424" s="1851" t="s">
        <v>917</v>
      </c>
    </row>
    <row customHeight="1" ht="11.25">
      <c r="A425" s="1851" t="s">
        <v>2261</v>
      </c>
      <c r="B425" s="1851" t="s">
        <v>16</v>
      </c>
      <c r="C425" s="1851" t="s">
        <v>2914</v>
      </c>
      <c r="D425" s="1851" t="s">
        <v>2915</v>
      </c>
      <c r="E425" s="1851" t="s">
        <v>2916</v>
      </c>
      <c r="F425" s="1851" t="s">
        <v>2301</v>
      </c>
      <c r="G425" s="1851" t="s">
        <v>22</v>
      </c>
      <c r="H425" s="1851" t="s">
        <v>22</v>
      </c>
      <c r="I425" s="1851" t="s">
        <v>917</v>
      </c>
    </row>
    <row customHeight="1" ht="11.25">
      <c r="A426" s="1851" t="s">
        <v>2261</v>
      </c>
      <c r="B426" s="1851" t="s">
        <v>16</v>
      </c>
      <c r="C426" s="1851" t="s">
        <v>2514</v>
      </c>
      <c r="D426" s="1851" t="s">
        <v>2515</v>
      </c>
      <c r="E426" s="1851" t="s">
        <v>2516</v>
      </c>
      <c r="F426" s="1851" t="s">
        <v>2269</v>
      </c>
      <c r="G426" s="1851" t="s">
        <v>2517</v>
      </c>
      <c r="H426" s="1851" t="s">
        <v>22</v>
      </c>
      <c r="I426" s="1851" t="s">
        <v>917</v>
      </c>
    </row>
    <row customHeight="1" ht="11.25">
      <c r="A427" s="1851" t="s">
        <v>2261</v>
      </c>
      <c r="B427" s="1851" t="s">
        <v>16</v>
      </c>
      <c r="C427" s="1851" t="s">
        <v>2518</v>
      </c>
      <c r="D427" s="1851" t="s">
        <v>2519</v>
      </c>
      <c r="E427" s="1851" t="s">
        <v>2520</v>
      </c>
      <c r="F427" s="1851" t="s">
        <v>2480</v>
      </c>
      <c r="G427" s="1851" t="s">
        <v>22</v>
      </c>
      <c r="H427" s="1851" t="s">
        <v>22</v>
      </c>
      <c r="I427" s="1851" t="s">
        <v>917</v>
      </c>
    </row>
    <row customHeight="1" ht="11.25">
      <c r="A428" s="1851" t="s">
        <v>2261</v>
      </c>
      <c r="B428" s="1851" t="s">
        <v>16</v>
      </c>
      <c r="C428" s="1851" t="s">
        <v>2538</v>
      </c>
      <c r="D428" s="1851" t="s">
        <v>2539</v>
      </c>
      <c r="E428" s="1851" t="s">
        <v>2540</v>
      </c>
      <c r="F428" s="1851" t="s">
        <v>2426</v>
      </c>
      <c r="G428" s="1851" t="s">
        <v>22</v>
      </c>
      <c r="H428" s="1851" t="s">
        <v>22</v>
      </c>
      <c r="I428" s="1851" t="s">
        <v>917</v>
      </c>
    </row>
    <row customHeight="1" ht="11.25">
      <c r="A429" s="1851" t="s">
        <v>2261</v>
      </c>
      <c r="B429" s="1851" t="s">
        <v>16</v>
      </c>
      <c r="C429" s="1851" t="s">
        <v>2920</v>
      </c>
      <c r="D429" s="1851" t="s">
        <v>2921</v>
      </c>
      <c r="E429" s="1851" t="s">
        <v>2387</v>
      </c>
      <c r="F429" s="1851" t="s">
        <v>2922</v>
      </c>
      <c r="G429" s="1851" t="s">
        <v>22</v>
      </c>
      <c r="H429" s="1851" t="s">
        <v>22</v>
      </c>
      <c r="I429" s="1851" t="s">
        <v>917</v>
      </c>
    </row>
    <row customHeight="1" ht="11.25">
      <c r="A430" s="1851" t="s">
        <v>2261</v>
      </c>
      <c r="B430" s="1851" t="s">
        <v>16</v>
      </c>
      <c r="C430" s="1851" t="s">
        <v>2923</v>
      </c>
      <c r="D430" s="1851" t="s">
        <v>2924</v>
      </c>
      <c r="E430" s="1851" t="s">
        <v>2925</v>
      </c>
      <c r="F430" s="1851" t="s">
        <v>2331</v>
      </c>
      <c r="G430" s="1851" t="s">
        <v>2926</v>
      </c>
      <c r="H430" s="1851" t="s">
        <v>22</v>
      </c>
      <c r="I430" s="1851" t="s">
        <v>917</v>
      </c>
    </row>
    <row customHeight="1" ht="11.25">
      <c r="A431" s="1851" t="s">
        <v>2261</v>
      </c>
      <c r="B431" s="1851" t="s">
        <v>16</v>
      </c>
      <c r="C431" s="1851" t="s">
        <v>2558</v>
      </c>
      <c r="D431" s="1851" t="s">
        <v>2559</v>
      </c>
      <c r="E431" s="1851" t="s">
        <v>2560</v>
      </c>
      <c r="F431" s="1851" t="s">
        <v>2561</v>
      </c>
      <c r="G431" s="1851" t="s">
        <v>2562</v>
      </c>
      <c r="H431" s="1851" t="s">
        <v>22</v>
      </c>
      <c r="I431" s="1851" t="s">
        <v>917</v>
      </c>
    </row>
    <row customHeight="1" ht="11.25">
      <c r="A432" s="1851" t="s">
        <v>2261</v>
      </c>
      <c r="B432" s="1851" t="s">
        <v>16</v>
      </c>
      <c r="C432" s="1851" t="s">
        <v>2563</v>
      </c>
      <c r="D432" s="1851" t="s">
        <v>2559</v>
      </c>
      <c r="E432" s="1851" t="s">
        <v>2560</v>
      </c>
      <c r="F432" s="1851" t="s">
        <v>2564</v>
      </c>
      <c r="G432" s="1851" t="s">
        <v>22</v>
      </c>
      <c r="H432" s="1851" t="s">
        <v>22</v>
      </c>
      <c r="I432" s="1851" t="s">
        <v>917</v>
      </c>
    </row>
    <row customHeight="1" ht="11.25">
      <c r="A433" s="1851" t="s">
        <v>2261</v>
      </c>
      <c r="B433" s="1851" t="s">
        <v>16</v>
      </c>
      <c r="C433" s="1851" t="s">
        <v>2568</v>
      </c>
      <c r="D433" s="1851" t="s">
        <v>2569</v>
      </c>
      <c r="E433" s="1851" t="s">
        <v>2264</v>
      </c>
      <c r="F433" s="1851" t="s">
        <v>2570</v>
      </c>
      <c r="G433" s="1851" t="s">
        <v>22</v>
      </c>
      <c r="H433" s="1851" t="s">
        <v>22</v>
      </c>
      <c r="I433" s="1851" t="s">
        <v>917</v>
      </c>
    </row>
    <row customHeight="1" ht="11.25">
      <c r="A434" s="1851" t="s">
        <v>2261</v>
      </c>
      <c r="B434" s="1851" t="s">
        <v>16</v>
      </c>
      <c r="C434" s="1851" t="s">
        <v>2571</v>
      </c>
      <c r="D434" s="1851" t="s">
        <v>2572</v>
      </c>
      <c r="E434" s="1851" t="s">
        <v>2264</v>
      </c>
      <c r="F434" s="1851" t="s">
        <v>2573</v>
      </c>
      <c r="G434" s="1851" t="s">
        <v>22</v>
      </c>
      <c r="H434" s="1851" t="s">
        <v>22</v>
      </c>
      <c r="I434" s="1851" t="s">
        <v>917</v>
      </c>
    </row>
    <row customHeight="1" ht="11.25">
      <c r="A435" s="1851" t="s">
        <v>2261</v>
      </c>
      <c r="B435" s="1851" t="s">
        <v>16</v>
      </c>
      <c r="C435" s="1851" t="s">
        <v>2574</v>
      </c>
      <c r="D435" s="1851" t="s">
        <v>2575</v>
      </c>
      <c r="E435" s="1851" t="s">
        <v>2264</v>
      </c>
      <c r="F435" s="1851" t="s">
        <v>2576</v>
      </c>
      <c r="G435" s="1851" t="s">
        <v>22</v>
      </c>
      <c r="H435" s="1851" t="s">
        <v>22</v>
      </c>
      <c r="I435" s="1851" t="s">
        <v>917</v>
      </c>
    </row>
    <row customHeight="1" ht="11.25">
      <c r="A436" s="1851" t="s">
        <v>2261</v>
      </c>
      <c r="B436" s="1851" t="s">
        <v>16</v>
      </c>
      <c r="C436" s="1851" t="s">
        <v>2577</v>
      </c>
      <c r="D436" s="1851" t="s">
        <v>2578</v>
      </c>
      <c r="E436" s="1851" t="s">
        <v>2264</v>
      </c>
      <c r="F436" s="1851" t="s">
        <v>2579</v>
      </c>
      <c r="G436" s="1851" t="s">
        <v>22</v>
      </c>
      <c r="H436" s="1851" t="s">
        <v>22</v>
      </c>
      <c r="I436" s="1851" t="s">
        <v>917</v>
      </c>
    </row>
    <row customHeight="1" ht="11.25">
      <c r="A437" s="1851" t="s">
        <v>2261</v>
      </c>
      <c r="B437" s="1851" t="s">
        <v>16</v>
      </c>
      <c r="C437" s="1851" t="s">
        <v>2580</v>
      </c>
      <c r="D437" s="1851" t="s">
        <v>2581</v>
      </c>
      <c r="E437" s="1851" t="s">
        <v>2264</v>
      </c>
      <c r="F437" s="1851" t="s">
        <v>2582</v>
      </c>
      <c r="G437" s="1851" t="s">
        <v>22</v>
      </c>
      <c r="H437" s="1851" t="s">
        <v>22</v>
      </c>
      <c r="I437" s="1851" t="s">
        <v>917</v>
      </c>
    </row>
    <row customHeight="1" ht="11.25">
      <c r="A438" s="1851" t="s">
        <v>2261</v>
      </c>
      <c r="B438" s="1851" t="s">
        <v>16</v>
      </c>
      <c r="C438" s="1851" t="s">
        <v>2583</v>
      </c>
      <c r="D438" s="1851" t="s">
        <v>2584</v>
      </c>
      <c r="E438" s="1851" t="s">
        <v>2264</v>
      </c>
      <c r="F438" s="1851" t="s">
        <v>2585</v>
      </c>
      <c r="G438" s="1851" t="s">
        <v>22</v>
      </c>
      <c r="H438" s="1851" t="s">
        <v>22</v>
      </c>
      <c r="I438" s="1851" t="s">
        <v>917</v>
      </c>
    </row>
    <row customHeight="1" ht="11.25">
      <c r="A439" s="1851" t="s">
        <v>2261</v>
      </c>
      <c r="B439" s="1851" t="s">
        <v>16</v>
      </c>
      <c r="C439" s="1851" t="s">
        <v>2586</v>
      </c>
      <c r="D439" s="1851" t="s">
        <v>2587</v>
      </c>
      <c r="E439" s="1851" t="s">
        <v>2264</v>
      </c>
      <c r="F439" s="1851" t="s">
        <v>2588</v>
      </c>
      <c r="G439" s="1851" t="s">
        <v>22</v>
      </c>
      <c r="H439" s="1851" t="s">
        <v>22</v>
      </c>
      <c r="I439" s="1851" t="s">
        <v>917</v>
      </c>
    </row>
    <row customHeight="1" ht="11.25">
      <c r="A440" s="1851" t="s">
        <v>2261</v>
      </c>
      <c r="B440" s="1851" t="s">
        <v>16</v>
      </c>
      <c r="C440" s="1851" t="s">
        <v>2589</v>
      </c>
      <c r="D440" s="1851" t="s">
        <v>2590</v>
      </c>
      <c r="E440" s="1851" t="s">
        <v>2264</v>
      </c>
      <c r="F440" s="1851" t="s">
        <v>2591</v>
      </c>
      <c r="G440" s="1851" t="s">
        <v>22</v>
      </c>
      <c r="H440" s="1851" t="s">
        <v>22</v>
      </c>
      <c r="I440" s="1851" t="s">
        <v>917</v>
      </c>
    </row>
    <row customHeight="1" ht="11.25">
      <c r="A441" s="1851" t="s">
        <v>2261</v>
      </c>
      <c r="B441" s="1851" t="s">
        <v>16</v>
      </c>
      <c r="C441" s="1851" t="s">
        <v>2592</v>
      </c>
      <c r="D441" s="1851" t="s">
        <v>2593</v>
      </c>
      <c r="E441" s="1851" t="s">
        <v>2264</v>
      </c>
      <c r="F441" s="1851" t="s">
        <v>2594</v>
      </c>
      <c r="G441" s="1851" t="s">
        <v>22</v>
      </c>
      <c r="H441" s="1851" t="s">
        <v>22</v>
      </c>
      <c r="I441" s="1851" t="s">
        <v>917</v>
      </c>
    </row>
    <row customHeight="1" ht="11.25">
      <c r="A442" s="1851" t="s">
        <v>2261</v>
      </c>
      <c r="B442" s="1851" t="s">
        <v>16</v>
      </c>
      <c r="C442" s="1851" t="s">
        <v>2595</v>
      </c>
      <c r="D442" s="1851" t="s">
        <v>2596</v>
      </c>
      <c r="E442" s="1851" t="s">
        <v>2264</v>
      </c>
      <c r="F442" s="1851" t="s">
        <v>2597</v>
      </c>
      <c r="G442" s="1851" t="s">
        <v>22</v>
      </c>
      <c r="H442" s="1851" t="s">
        <v>22</v>
      </c>
      <c r="I442" s="1851" t="s">
        <v>917</v>
      </c>
    </row>
    <row customHeight="1" ht="11.25">
      <c r="A443" s="1851" t="s">
        <v>2261</v>
      </c>
      <c r="B443" s="1851" t="s">
        <v>16</v>
      </c>
      <c r="C443" s="1851" t="s">
        <v>2927</v>
      </c>
      <c r="D443" s="1851" t="s">
        <v>2928</v>
      </c>
      <c r="E443" s="1851" t="s">
        <v>2408</v>
      </c>
      <c r="F443" s="1851" t="s">
        <v>2929</v>
      </c>
      <c r="G443" s="1851" t="s">
        <v>22</v>
      </c>
      <c r="H443" s="1851" t="s">
        <v>22</v>
      </c>
      <c r="I443" s="1851" t="s">
        <v>917</v>
      </c>
    </row>
    <row customHeight="1" ht="11.25">
      <c r="A444" s="1851" t="s">
        <v>2261</v>
      </c>
      <c r="B444" s="1851" t="s">
        <v>16</v>
      </c>
      <c r="C444" s="1851" t="s">
        <v>2598</v>
      </c>
      <c r="D444" s="1851" t="s">
        <v>2599</v>
      </c>
      <c r="E444" s="1851" t="s">
        <v>2600</v>
      </c>
      <c r="F444" s="1851" t="s">
        <v>2601</v>
      </c>
      <c r="G444" s="1851" t="s">
        <v>22</v>
      </c>
      <c r="H444" s="1851" t="s">
        <v>22</v>
      </c>
      <c r="I444" s="1851" t="s">
        <v>917</v>
      </c>
    </row>
    <row customHeight="1" ht="11.25">
      <c r="A445" s="1851" t="s">
        <v>2261</v>
      </c>
      <c r="B445" s="1851" t="s">
        <v>16</v>
      </c>
      <c r="C445" s="1851" t="s">
        <v>2602</v>
      </c>
      <c r="D445" s="1851" t="s">
        <v>2603</v>
      </c>
      <c r="E445" s="1851" t="s">
        <v>2600</v>
      </c>
      <c r="F445" s="1851" t="s">
        <v>2604</v>
      </c>
      <c r="G445" s="1851" t="s">
        <v>22</v>
      </c>
      <c r="H445" s="1851" t="s">
        <v>22</v>
      </c>
      <c r="I445" s="1851" t="s">
        <v>917</v>
      </c>
    </row>
    <row customHeight="1" ht="11.25">
      <c r="A446" s="1851" t="s">
        <v>2261</v>
      </c>
      <c r="B446" s="1851" t="s">
        <v>16</v>
      </c>
      <c r="C446" s="1851" t="s">
        <v>2608</v>
      </c>
      <c r="D446" s="1851" t="s">
        <v>2609</v>
      </c>
      <c r="E446" s="1851" t="s">
        <v>2600</v>
      </c>
      <c r="F446" s="1851" t="s">
        <v>2610</v>
      </c>
      <c r="G446" s="1851" t="s">
        <v>22</v>
      </c>
      <c r="H446" s="1851" t="s">
        <v>22</v>
      </c>
      <c r="I446" s="1851" t="s">
        <v>917</v>
      </c>
    </row>
    <row customHeight="1" ht="11.25">
      <c r="A447" s="1851" t="s">
        <v>2261</v>
      </c>
      <c r="B447" s="1851" t="s">
        <v>16</v>
      </c>
      <c r="C447" s="1851" t="s">
        <v>2611</v>
      </c>
      <c r="D447" s="1851" t="s">
        <v>2612</v>
      </c>
      <c r="E447" s="1851" t="s">
        <v>2613</v>
      </c>
      <c r="F447" s="1851" t="s">
        <v>2614</v>
      </c>
      <c r="G447" s="1851" t="s">
        <v>2615</v>
      </c>
      <c r="H447" s="1851" t="s">
        <v>22</v>
      </c>
      <c r="I447" s="1851" t="s">
        <v>917</v>
      </c>
    </row>
    <row customHeight="1" ht="11.25">
      <c r="A448" s="1851" t="s">
        <v>2261</v>
      </c>
      <c r="B448" s="1851" t="s">
        <v>16</v>
      </c>
      <c r="C448" s="1851" t="s">
        <v>2616</v>
      </c>
      <c r="D448" s="1851" t="s">
        <v>2617</v>
      </c>
      <c r="E448" s="1851" t="s">
        <v>2618</v>
      </c>
      <c r="F448" s="1851" t="s">
        <v>2301</v>
      </c>
      <c r="G448" s="1851" t="s">
        <v>22</v>
      </c>
      <c r="H448" s="1851" t="s">
        <v>22</v>
      </c>
      <c r="I448" s="1851" t="s">
        <v>917</v>
      </c>
    </row>
    <row customHeight="1" ht="11.25">
      <c r="A449" s="1851" t="s">
        <v>2261</v>
      </c>
      <c r="B449" s="1851" t="s">
        <v>16</v>
      </c>
      <c r="C449" s="1851" t="s">
        <v>2625</v>
      </c>
      <c r="D449" s="1851" t="s">
        <v>2626</v>
      </c>
      <c r="E449" s="1851" t="s">
        <v>2272</v>
      </c>
      <c r="F449" s="1851" t="s">
        <v>2627</v>
      </c>
      <c r="G449" s="1851" t="s">
        <v>22</v>
      </c>
      <c r="H449" s="1851" t="s">
        <v>22</v>
      </c>
      <c r="I449" s="1851" t="s">
        <v>917</v>
      </c>
    </row>
    <row customHeight="1" ht="11.25">
      <c r="A450" s="1851" t="s">
        <v>2261</v>
      </c>
      <c r="B450" s="1851" t="s">
        <v>16</v>
      </c>
      <c r="C450" s="1851" t="s">
        <v>2930</v>
      </c>
      <c r="D450" s="1851" t="s">
        <v>2931</v>
      </c>
      <c r="E450" s="1851" t="s">
        <v>2272</v>
      </c>
      <c r="F450" s="1851" t="s">
        <v>2932</v>
      </c>
      <c r="G450" s="1851" t="s">
        <v>22</v>
      </c>
      <c r="H450" s="1851" t="s">
        <v>22</v>
      </c>
      <c r="I450" s="1851" t="s">
        <v>917</v>
      </c>
    </row>
    <row customHeight="1" ht="11.25">
      <c r="A451" s="1851" t="s">
        <v>2261</v>
      </c>
      <c r="B451" s="1851" t="s">
        <v>16</v>
      </c>
      <c r="C451" s="1851" t="s">
        <v>2630</v>
      </c>
      <c r="D451" s="1851" t="s">
        <v>2631</v>
      </c>
      <c r="E451" s="1851" t="s">
        <v>2632</v>
      </c>
      <c r="F451" s="1851" t="s">
        <v>2633</v>
      </c>
      <c r="G451" s="1851" t="s">
        <v>22</v>
      </c>
      <c r="H451" s="1851" t="s">
        <v>22</v>
      </c>
      <c r="I451" s="1851" t="s">
        <v>917</v>
      </c>
    </row>
    <row customHeight="1" ht="11.25">
      <c r="A452" s="1851" t="s">
        <v>2261</v>
      </c>
      <c r="B452" s="1851" t="s">
        <v>16</v>
      </c>
      <c r="C452" s="1851" t="s">
        <v>2634</v>
      </c>
      <c r="D452" s="1851" t="s">
        <v>2631</v>
      </c>
      <c r="E452" s="1851" t="s">
        <v>2632</v>
      </c>
      <c r="F452" s="1851" t="s">
        <v>2635</v>
      </c>
      <c r="G452" s="1851" t="s">
        <v>2636</v>
      </c>
      <c r="H452" s="1851" t="s">
        <v>22</v>
      </c>
      <c r="I452" s="1851" t="s">
        <v>917</v>
      </c>
    </row>
    <row customHeight="1" ht="11.25">
      <c r="A453" s="1851" t="s">
        <v>2261</v>
      </c>
      <c r="B453" s="1851" t="s">
        <v>16</v>
      </c>
      <c r="C453" s="1851" t="s">
        <v>2645</v>
      </c>
      <c r="D453" s="1851" t="s">
        <v>2646</v>
      </c>
      <c r="E453" s="1851" t="s">
        <v>2647</v>
      </c>
      <c r="F453" s="1851" t="s">
        <v>2327</v>
      </c>
      <c r="G453" s="1851" t="s">
        <v>22</v>
      </c>
      <c r="H453" s="1851" t="s">
        <v>22</v>
      </c>
      <c r="I453" s="1851" t="s">
        <v>917</v>
      </c>
    </row>
    <row customHeight="1" ht="11.25">
      <c r="A454" s="1851" t="s">
        <v>2261</v>
      </c>
      <c r="B454" s="1851" t="s">
        <v>16</v>
      </c>
      <c r="C454" s="1851" t="s">
        <v>2648</v>
      </c>
      <c r="D454" s="1851" t="s">
        <v>2649</v>
      </c>
      <c r="E454" s="1851" t="s">
        <v>2650</v>
      </c>
      <c r="F454" s="1851" t="s">
        <v>2311</v>
      </c>
      <c r="G454" s="1851" t="s">
        <v>22</v>
      </c>
      <c r="H454" s="1851" t="s">
        <v>22</v>
      </c>
      <c r="I454" s="1851" t="s">
        <v>917</v>
      </c>
    </row>
    <row customHeight="1" ht="11.25">
      <c r="A455" s="1851" t="s">
        <v>2261</v>
      </c>
      <c r="B455" s="1851" t="s">
        <v>16</v>
      </c>
      <c r="C455" s="1851" t="s">
        <v>2651</v>
      </c>
      <c r="D455" s="1851" t="s">
        <v>2652</v>
      </c>
      <c r="E455" s="1851" t="s">
        <v>2653</v>
      </c>
      <c r="F455" s="1851" t="s">
        <v>2320</v>
      </c>
      <c r="G455" s="1851" t="s">
        <v>22</v>
      </c>
      <c r="H455" s="1851" t="s">
        <v>22</v>
      </c>
      <c r="I455" s="1851" t="s">
        <v>917</v>
      </c>
    </row>
    <row customHeight="1" ht="11.25">
      <c r="A456" s="1851" t="s">
        <v>2261</v>
      </c>
      <c r="B456" s="1851" t="s">
        <v>16</v>
      </c>
      <c r="C456" s="1851" t="s">
        <v>2660</v>
      </c>
      <c r="D456" s="1851" t="s">
        <v>2661</v>
      </c>
      <c r="E456" s="1851" t="s">
        <v>2662</v>
      </c>
      <c r="F456" s="1851" t="s">
        <v>2269</v>
      </c>
      <c r="G456" s="1851" t="s">
        <v>2663</v>
      </c>
      <c r="H456" s="1851" t="s">
        <v>22</v>
      </c>
      <c r="I456" s="1851" t="s">
        <v>917</v>
      </c>
    </row>
    <row customHeight="1" ht="11.25">
      <c r="A457" s="1851" t="s">
        <v>2261</v>
      </c>
      <c r="B457" s="1851" t="s">
        <v>16</v>
      </c>
      <c r="C457" s="1851" t="s">
        <v>2664</v>
      </c>
      <c r="D457" s="1851" t="s">
        <v>2665</v>
      </c>
      <c r="E457" s="1851" t="s">
        <v>2666</v>
      </c>
      <c r="F457" s="1851" t="s">
        <v>2667</v>
      </c>
      <c r="G457" s="1851" t="s">
        <v>22</v>
      </c>
      <c r="H457" s="1851" t="s">
        <v>22</v>
      </c>
      <c r="I457" s="1851" t="s">
        <v>917</v>
      </c>
    </row>
    <row customHeight="1" ht="11.25">
      <c r="A458" s="1851" t="s">
        <v>2261</v>
      </c>
      <c r="B458" s="1851" t="s">
        <v>16</v>
      </c>
      <c r="C458" s="1851" t="s">
        <v>2668</v>
      </c>
      <c r="D458" s="1851" t="s">
        <v>2669</v>
      </c>
      <c r="E458" s="1851" t="s">
        <v>2670</v>
      </c>
      <c r="F458" s="1851" t="s">
        <v>2292</v>
      </c>
      <c r="G458" s="1851" t="s">
        <v>2671</v>
      </c>
      <c r="H458" s="1851" t="s">
        <v>22</v>
      </c>
      <c r="I458" s="1851" t="s">
        <v>917</v>
      </c>
    </row>
    <row customHeight="1" ht="11.25">
      <c r="A459" s="1851" t="s">
        <v>2261</v>
      </c>
      <c r="B459" s="1851" t="s">
        <v>16</v>
      </c>
      <c r="C459" s="1851" t="s">
        <v>2672</v>
      </c>
      <c r="D459" s="1851" t="s">
        <v>2673</v>
      </c>
      <c r="E459" s="1851" t="s">
        <v>2674</v>
      </c>
      <c r="F459" s="1851" t="s">
        <v>2473</v>
      </c>
      <c r="G459" s="1851" t="s">
        <v>22</v>
      </c>
      <c r="H459" s="1851" t="s">
        <v>22</v>
      </c>
      <c r="I459" s="1851" t="s">
        <v>917</v>
      </c>
    </row>
    <row customHeight="1" ht="11.25">
      <c r="A460" s="1851" t="s">
        <v>2261</v>
      </c>
      <c r="B460" s="1851" t="s">
        <v>16</v>
      </c>
      <c r="C460" s="1851" t="s">
        <v>2939</v>
      </c>
      <c r="D460" s="1851" t="s">
        <v>2940</v>
      </c>
      <c r="E460" s="1851" t="s">
        <v>2941</v>
      </c>
      <c r="F460" s="1851" t="s">
        <v>2327</v>
      </c>
      <c r="G460" s="1851" t="s">
        <v>22</v>
      </c>
      <c r="H460" s="1851" t="s">
        <v>22</v>
      </c>
      <c r="I460" s="1851" t="s">
        <v>917</v>
      </c>
    </row>
    <row customHeight="1" ht="11.25">
      <c r="A461" s="1851" t="s">
        <v>2261</v>
      </c>
      <c r="B461" s="1851" t="s">
        <v>16</v>
      </c>
      <c r="C461" s="1851" t="s">
        <v>2685</v>
      </c>
      <c r="D461" s="1851" t="s">
        <v>2686</v>
      </c>
      <c r="E461" s="1851" t="s">
        <v>2687</v>
      </c>
      <c r="F461" s="1851" t="s">
        <v>2473</v>
      </c>
      <c r="G461" s="1851" t="s">
        <v>22</v>
      </c>
      <c r="H461" s="1851" t="s">
        <v>22</v>
      </c>
      <c r="I461" s="1851" t="s">
        <v>917</v>
      </c>
    </row>
    <row customHeight="1" ht="11.25">
      <c r="A462" s="1851" t="s">
        <v>2261</v>
      </c>
      <c r="B462" s="1851" t="s">
        <v>16</v>
      </c>
      <c r="C462" s="1851" t="s">
        <v>2688</v>
      </c>
      <c r="D462" s="1851" t="s">
        <v>2689</v>
      </c>
      <c r="E462" s="1851" t="s">
        <v>2690</v>
      </c>
      <c r="F462" s="1851" t="s">
        <v>2667</v>
      </c>
      <c r="G462" s="1851" t="s">
        <v>22</v>
      </c>
      <c r="H462" s="1851" t="s">
        <v>22</v>
      </c>
      <c r="I462" s="1851" t="s">
        <v>917</v>
      </c>
    </row>
    <row customHeight="1" ht="11.25">
      <c r="A463" s="1851" t="s">
        <v>2261</v>
      </c>
      <c r="B463" s="1851" t="s">
        <v>16</v>
      </c>
      <c r="C463" s="1851" t="s">
        <v>2704</v>
      </c>
      <c r="D463" s="1851" t="s">
        <v>2705</v>
      </c>
      <c r="E463" s="1851" t="s">
        <v>2706</v>
      </c>
      <c r="F463" s="1851" t="s">
        <v>2707</v>
      </c>
      <c r="G463" s="1851" t="s">
        <v>2708</v>
      </c>
      <c r="H463" s="1851" t="s">
        <v>22</v>
      </c>
      <c r="I463" s="1851" t="s">
        <v>917</v>
      </c>
    </row>
    <row customHeight="1" ht="11.25">
      <c r="A464" s="1851" t="s">
        <v>2261</v>
      </c>
      <c r="B464" s="1851" t="s">
        <v>16</v>
      </c>
      <c r="C464" s="1851" t="s">
        <v>2709</v>
      </c>
      <c r="D464" s="1851" t="s">
        <v>2710</v>
      </c>
      <c r="E464" s="1851" t="s">
        <v>2711</v>
      </c>
      <c r="F464" s="1851" t="s">
        <v>2667</v>
      </c>
      <c r="G464" s="1851" t="s">
        <v>22</v>
      </c>
      <c r="H464" s="1851" t="s">
        <v>22</v>
      </c>
      <c r="I464" s="1851" t="s">
        <v>917</v>
      </c>
    </row>
    <row customHeight="1" ht="11.25">
      <c r="A465" s="1851" t="s">
        <v>2261</v>
      </c>
      <c r="B465" s="1851" t="s">
        <v>16</v>
      </c>
      <c r="C465" s="1851" t="s">
        <v>2942</v>
      </c>
      <c r="D465" s="1851" t="s">
        <v>2943</v>
      </c>
      <c r="E465" s="1851" t="s">
        <v>2408</v>
      </c>
      <c r="F465" s="1851" t="s">
        <v>2292</v>
      </c>
      <c r="G465" s="1851" t="s">
        <v>22</v>
      </c>
      <c r="H465" s="1851" t="s">
        <v>22</v>
      </c>
      <c r="I465" s="1851" t="s">
        <v>917</v>
      </c>
    </row>
    <row customHeight="1" ht="11.25">
      <c r="A466" s="1851" t="s">
        <v>2261</v>
      </c>
      <c r="B466" s="1851" t="s">
        <v>16</v>
      </c>
      <c r="C466" s="1851" t="s">
        <v>2716</v>
      </c>
      <c r="D466" s="1851" t="s">
        <v>2717</v>
      </c>
      <c r="E466" s="1851" t="s">
        <v>2718</v>
      </c>
      <c r="F466" s="1851" t="s">
        <v>2719</v>
      </c>
      <c r="G466" s="1851" t="s">
        <v>2720</v>
      </c>
      <c r="H466" s="1851" t="s">
        <v>22</v>
      </c>
      <c r="I466" s="1851" t="s">
        <v>917</v>
      </c>
    </row>
    <row customHeight="1" ht="11.25">
      <c r="A467" s="1851" t="s">
        <v>2261</v>
      </c>
      <c r="B467" s="1851" t="s">
        <v>16</v>
      </c>
      <c r="C467" s="1851" t="s">
        <v>2947</v>
      </c>
      <c r="D467" s="1851" t="s">
        <v>2948</v>
      </c>
      <c r="E467" s="1851" t="s">
        <v>2949</v>
      </c>
      <c r="F467" s="1851" t="s">
        <v>2327</v>
      </c>
      <c r="G467" s="1851" t="s">
        <v>22</v>
      </c>
      <c r="H467" s="1851" t="s">
        <v>22</v>
      </c>
      <c r="I467" s="1851" t="s">
        <v>917</v>
      </c>
    </row>
    <row customHeight="1" ht="11.25">
      <c r="A468" s="1851" t="s">
        <v>2261</v>
      </c>
      <c r="B468" s="1851" t="s">
        <v>16</v>
      </c>
      <c r="C468" s="1851" t="s">
        <v>2997</v>
      </c>
      <c r="D468" s="1851" t="s">
        <v>2998</v>
      </c>
      <c r="E468" s="1851" t="s">
        <v>2999</v>
      </c>
      <c r="F468" s="1851" t="s">
        <v>2327</v>
      </c>
      <c r="G468" s="1851" t="s">
        <v>22</v>
      </c>
      <c r="H468" s="1851" t="s">
        <v>22</v>
      </c>
      <c r="I468" s="1851" t="s">
        <v>917</v>
      </c>
    </row>
    <row customHeight="1" ht="11.25">
      <c r="A469" s="1851" t="s">
        <v>2261</v>
      </c>
      <c r="B469" s="1851" t="s">
        <v>16</v>
      </c>
      <c r="C469" s="1851" t="s">
        <v>2757</v>
      </c>
      <c r="D469" s="1851" t="s">
        <v>2758</v>
      </c>
      <c r="E469" s="1851" t="s">
        <v>2759</v>
      </c>
      <c r="F469" s="1851" t="s">
        <v>2363</v>
      </c>
      <c r="G469" s="1851" t="s">
        <v>22</v>
      </c>
      <c r="H469" s="1851" t="s">
        <v>22</v>
      </c>
      <c r="I469" s="1851" t="s">
        <v>917</v>
      </c>
    </row>
    <row customHeight="1" ht="11.25">
      <c r="A470" s="1851" t="s">
        <v>2261</v>
      </c>
      <c r="B470" s="1851" t="s">
        <v>16</v>
      </c>
      <c r="C470" s="1851" t="s">
        <v>2764</v>
      </c>
      <c r="D470" s="1851" t="s">
        <v>2765</v>
      </c>
      <c r="E470" s="1851" t="s">
        <v>2766</v>
      </c>
      <c r="F470" s="1851" t="s">
        <v>2363</v>
      </c>
      <c r="G470" s="1851" t="s">
        <v>22</v>
      </c>
      <c r="H470" s="1851" t="s">
        <v>22</v>
      </c>
      <c r="I470" s="1851" t="s">
        <v>917</v>
      </c>
    </row>
    <row customHeight="1" ht="11.25">
      <c r="A471" s="1851" t="s">
        <v>2261</v>
      </c>
      <c r="B471" s="1851" t="s">
        <v>16</v>
      </c>
      <c r="C471" s="1851" t="s">
        <v>2767</v>
      </c>
      <c r="D471" s="1851" t="s">
        <v>2768</v>
      </c>
      <c r="E471" s="1851" t="s">
        <v>2632</v>
      </c>
      <c r="F471" s="1851" t="s">
        <v>2769</v>
      </c>
      <c r="G471" s="1851" t="s">
        <v>22</v>
      </c>
      <c r="H471" s="1851" t="s">
        <v>22</v>
      </c>
      <c r="I471" s="1851" t="s">
        <v>917</v>
      </c>
    </row>
    <row customHeight="1" ht="11.25">
      <c r="A472" s="1851" t="s">
        <v>2261</v>
      </c>
      <c r="B472" s="1851" t="s">
        <v>16</v>
      </c>
      <c r="C472" s="1851" t="s">
        <v>2770</v>
      </c>
      <c r="D472" s="1851" t="s">
        <v>2771</v>
      </c>
      <c r="E472" s="1851" t="s">
        <v>2772</v>
      </c>
      <c r="F472" s="1851" t="s">
        <v>2363</v>
      </c>
      <c r="G472" s="1851" t="s">
        <v>22</v>
      </c>
      <c r="H472" s="1851" t="s">
        <v>22</v>
      </c>
      <c r="I472" s="1851" t="s">
        <v>917</v>
      </c>
    </row>
    <row customHeight="1" ht="11.25">
      <c r="A473" s="1851" t="s">
        <v>2261</v>
      </c>
      <c r="B473" s="1851" t="s">
        <v>16</v>
      </c>
      <c r="C473" s="1851" t="s">
        <v>2773</v>
      </c>
      <c r="D473" s="1851" t="s">
        <v>2774</v>
      </c>
      <c r="E473" s="1851" t="s">
        <v>2775</v>
      </c>
      <c r="F473" s="1851" t="s">
        <v>2339</v>
      </c>
      <c r="G473" s="1851" t="s">
        <v>22</v>
      </c>
      <c r="H473" s="1851" t="s">
        <v>22</v>
      </c>
      <c r="I473" s="1851" t="s">
        <v>917</v>
      </c>
    </row>
    <row customHeight="1" ht="11.25">
      <c r="A474" s="1851" t="s">
        <v>2261</v>
      </c>
      <c r="B474" s="1851" t="s">
        <v>16</v>
      </c>
      <c r="C474" s="1851" t="s">
        <v>2953</v>
      </c>
      <c r="D474" s="1851" t="s">
        <v>2954</v>
      </c>
      <c r="E474" s="1851" t="s">
        <v>2955</v>
      </c>
      <c r="F474" s="1851" t="s">
        <v>2301</v>
      </c>
      <c r="G474" s="1851" t="s">
        <v>22</v>
      </c>
      <c r="H474" s="1851" t="s">
        <v>22</v>
      </c>
      <c r="I474" s="1851" t="s">
        <v>917</v>
      </c>
    </row>
    <row customHeight="1" ht="11.25">
      <c r="A475" s="1851" t="s">
        <v>2261</v>
      </c>
      <c r="B475" s="1851" t="s">
        <v>16</v>
      </c>
      <c r="C475" s="1851" t="s">
        <v>2776</v>
      </c>
      <c r="D475" s="1851" t="s">
        <v>2777</v>
      </c>
      <c r="E475" s="1851" t="s">
        <v>2778</v>
      </c>
      <c r="F475" s="1851" t="s">
        <v>2327</v>
      </c>
      <c r="G475" s="1851" t="s">
        <v>2779</v>
      </c>
      <c r="H475" s="1851" t="s">
        <v>22</v>
      </c>
      <c r="I475" s="1851" t="s">
        <v>917</v>
      </c>
    </row>
    <row customHeight="1" ht="11.25">
      <c r="A476" s="1851" t="s">
        <v>2261</v>
      </c>
      <c r="B476" s="1851" t="s">
        <v>16</v>
      </c>
      <c r="C476" s="1851" t="s">
        <v>2959</v>
      </c>
      <c r="D476" s="1851" t="s">
        <v>2960</v>
      </c>
      <c r="E476" s="1851" t="s">
        <v>2961</v>
      </c>
      <c r="F476" s="1851" t="s">
        <v>2962</v>
      </c>
      <c r="G476" s="1851" t="s">
        <v>22</v>
      </c>
      <c r="H476" s="1851" t="s">
        <v>22</v>
      </c>
      <c r="I476" s="1851" t="s">
        <v>917</v>
      </c>
    </row>
    <row customHeight="1" ht="11.25">
      <c r="A477" s="1851" t="s">
        <v>2261</v>
      </c>
      <c r="B477" s="1851" t="s">
        <v>16</v>
      </c>
      <c r="C477" s="1851" t="s">
        <v>2966</v>
      </c>
      <c r="D477" s="1851" t="s">
        <v>2967</v>
      </c>
      <c r="E477" s="1851" t="s">
        <v>2968</v>
      </c>
      <c r="F477" s="1851" t="s">
        <v>2315</v>
      </c>
      <c r="G477" s="1851" t="s">
        <v>22</v>
      </c>
      <c r="H477" s="1851" t="s">
        <v>22</v>
      </c>
      <c r="I477" s="1851" t="s">
        <v>917</v>
      </c>
    </row>
    <row customHeight="1" ht="11.25">
      <c r="A478" s="1851" t="s">
        <v>2261</v>
      </c>
      <c r="B478" s="1851" t="s">
        <v>16</v>
      </c>
      <c r="C478" s="1851" t="s">
        <v>2789</v>
      </c>
      <c r="D478" s="1851" t="s">
        <v>2790</v>
      </c>
      <c r="E478" s="1851" t="s">
        <v>2791</v>
      </c>
      <c r="F478" s="1851" t="s">
        <v>2363</v>
      </c>
      <c r="G478" s="1851" t="s">
        <v>22</v>
      </c>
      <c r="H478" s="1851" t="s">
        <v>22</v>
      </c>
      <c r="I478" s="1851" t="s">
        <v>917</v>
      </c>
    </row>
    <row customHeight="1" ht="11.25">
      <c r="A479" s="1851" t="s">
        <v>2261</v>
      </c>
      <c r="B479" s="1851" t="s">
        <v>16</v>
      </c>
      <c r="C479" s="1851" t="s">
        <v>3000</v>
      </c>
      <c r="D479" s="1851" t="s">
        <v>3001</v>
      </c>
      <c r="E479" s="1851" t="s">
        <v>3002</v>
      </c>
      <c r="F479" s="1851" t="s">
        <v>2331</v>
      </c>
      <c r="G479" s="1851" t="s">
        <v>22</v>
      </c>
      <c r="H479" s="1851" t="s">
        <v>22</v>
      </c>
      <c r="I479" s="1851" t="s">
        <v>917</v>
      </c>
    </row>
    <row customHeight="1" ht="11.25">
      <c r="A480" s="1851" t="s">
        <v>2261</v>
      </c>
      <c r="B480" s="1851" t="s">
        <v>16</v>
      </c>
      <c r="C480" s="1851" t="s">
        <v>2802</v>
      </c>
      <c r="D480" s="1851" t="s">
        <v>2803</v>
      </c>
      <c r="E480" s="1851" t="s">
        <v>2804</v>
      </c>
      <c r="F480" s="1851" t="s">
        <v>2805</v>
      </c>
      <c r="G480" s="1851" t="s">
        <v>22</v>
      </c>
      <c r="H480" s="1851" t="s">
        <v>22</v>
      </c>
      <c r="I480" s="1851" t="s">
        <v>917</v>
      </c>
    </row>
    <row customHeight="1" ht="11.25">
      <c r="A481" s="1851" t="s">
        <v>2261</v>
      </c>
      <c r="B481" s="1851" t="s">
        <v>16</v>
      </c>
      <c r="C481" s="1851" t="s">
        <v>2969</v>
      </c>
      <c r="D481" s="1851" t="s">
        <v>2970</v>
      </c>
      <c r="E481" s="1851" t="s">
        <v>2971</v>
      </c>
      <c r="F481" s="1851" t="s">
        <v>2292</v>
      </c>
      <c r="G481" s="1851" t="s">
        <v>2972</v>
      </c>
      <c r="H481" s="1851" t="s">
        <v>22</v>
      </c>
      <c r="I481" s="1851" t="s">
        <v>917</v>
      </c>
    </row>
    <row customHeight="1" ht="11.25">
      <c r="A482" s="1851" t="s">
        <v>2261</v>
      </c>
      <c r="B482" s="1851" t="s">
        <v>16</v>
      </c>
      <c r="C482" s="1851" t="s">
        <v>2806</v>
      </c>
      <c r="D482" s="1851" t="s">
        <v>2807</v>
      </c>
      <c r="E482" s="1851" t="s">
        <v>2808</v>
      </c>
      <c r="F482" s="1851" t="s">
        <v>2292</v>
      </c>
      <c r="G482" s="1851" t="s">
        <v>22</v>
      </c>
      <c r="H482" s="1851" t="s">
        <v>22</v>
      </c>
      <c r="I482" s="1851" t="s">
        <v>917</v>
      </c>
    </row>
    <row customHeight="1" ht="11.25">
      <c r="A483" s="1851" t="s">
        <v>2261</v>
      </c>
      <c r="B483" s="1851" t="s">
        <v>16</v>
      </c>
      <c r="C483" s="1851" t="s">
        <v>2812</v>
      </c>
      <c r="D483" s="1851" t="s">
        <v>2813</v>
      </c>
      <c r="E483" s="1851" t="s">
        <v>2814</v>
      </c>
      <c r="F483" s="1851" t="s">
        <v>2320</v>
      </c>
      <c r="G483" s="1851" t="s">
        <v>2815</v>
      </c>
      <c r="H483" s="1851" t="s">
        <v>22</v>
      </c>
      <c r="I483" s="1851" t="s">
        <v>917</v>
      </c>
    </row>
    <row customHeight="1" ht="11.25">
      <c r="A484" s="1851" t="s">
        <v>2261</v>
      </c>
      <c r="B484" s="1851" t="s">
        <v>16</v>
      </c>
      <c r="C484" s="1851" t="s">
        <v>2824</v>
      </c>
      <c r="D484" s="1851" t="s">
        <v>2825</v>
      </c>
      <c r="E484" s="1851" t="s">
        <v>2826</v>
      </c>
      <c r="F484" s="1851" t="s">
        <v>2667</v>
      </c>
      <c r="G484" s="1851" t="s">
        <v>2827</v>
      </c>
      <c r="H484" s="1851" t="s">
        <v>22</v>
      </c>
      <c r="I484" s="1851" t="s">
        <v>917</v>
      </c>
    </row>
    <row customHeight="1" ht="11.25">
      <c r="A485" s="1851" t="s">
        <v>2261</v>
      </c>
      <c r="B485" s="1851" t="s">
        <v>16</v>
      </c>
      <c r="C485" s="1851" t="s">
        <v>2982</v>
      </c>
      <c r="D485" s="1851" t="s">
        <v>2983</v>
      </c>
      <c r="E485" s="1851" t="s">
        <v>2984</v>
      </c>
      <c r="F485" s="1851" t="s">
        <v>2473</v>
      </c>
      <c r="G485" s="1851" t="s">
        <v>22</v>
      </c>
      <c r="H485" s="1851" t="s">
        <v>22</v>
      </c>
      <c r="I485" s="1851" t="s">
        <v>917</v>
      </c>
    </row>
    <row customHeight="1" ht="11.25">
      <c r="A486" s="1851" t="s">
        <v>2261</v>
      </c>
      <c r="B486" s="1851" t="s">
        <v>16</v>
      </c>
      <c r="C486" s="1851" t="s">
        <v>22</v>
      </c>
      <c r="D486" s="1851" t="s">
        <v>2835</v>
      </c>
      <c r="E486" s="1851" t="s">
        <v>2836</v>
      </c>
      <c r="F486" s="1851" t="s">
        <v>2343</v>
      </c>
      <c r="G486" s="1851" t="s">
        <v>22</v>
      </c>
      <c r="H486" s="1851" t="s">
        <v>22</v>
      </c>
      <c r="I486" s="1851" t="s">
        <v>917</v>
      </c>
    </row>
    <row customHeight="1" ht="11.25">
      <c r="A487" s="1851" t="s">
        <v>2261</v>
      </c>
      <c r="B487" s="1851" t="s">
        <v>16</v>
      </c>
      <c r="C487" s="1851" t="s">
        <v>2985</v>
      </c>
      <c r="D487" s="1851" t="s">
        <v>2986</v>
      </c>
      <c r="E487" s="1851" t="s">
        <v>2272</v>
      </c>
      <c r="F487" s="1851" t="s">
        <v>2987</v>
      </c>
      <c r="G487" s="1851" t="s">
        <v>22</v>
      </c>
      <c r="H487" s="1851" t="s">
        <v>22</v>
      </c>
      <c r="I487" s="1851" t="s">
        <v>917</v>
      </c>
    </row>
    <row customHeight="1" ht="11.25">
      <c r="A488" s="1851" t="s">
        <v>2261</v>
      </c>
      <c r="B488" s="1851" t="s">
        <v>16</v>
      </c>
      <c r="C488" s="1851" t="s">
        <v>2988</v>
      </c>
      <c r="D488" s="1851" t="s">
        <v>2989</v>
      </c>
      <c r="E488" s="1851" t="s">
        <v>2990</v>
      </c>
      <c r="F488" s="1851" t="s">
        <v>2292</v>
      </c>
      <c r="G488" s="1851" t="s">
        <v>22</v>
      </c>
      <c r="H488" s="1851" t="s">
        <v>22</v>
      </c>
      <c r="I488" s="1851" t="s">
        <v>917</v>
      </c>
    </row>
    <row customHeight="1" ht="11.25">
      <c r="A489" s="1851" t="s">
        <v>2261</v>
      </c>
      <c r="B489" s="1851" t="s">
        <v>16</v>
      </c>
      <c r="C489" s="1851" t="s">
        <v>2846</v>
      </c>
      <c r="D489" s="1851" t="s">
        <v>2847</v>
      </c>
      <c r="E489" s="1851" t="s">
        <v>2848</v>
      </c>
      <c r="F489" s="1851" t="s">
        <v>2292</v>
      </c>
      <c r="G489" s="1851" t="s">
        <v>22</v>
      </c>
      <c r="H489" s="1851" t="s">
        <v>22</v>
      </c>
      <c r="I489" s="1851" t="s">
        <v>917</v>
      </c>
    </row>
    <row customHeight="1" ht="11.25">
      <c r="A490" s="1851" t="s">
        <v>2261</v>
      </c>
      <c r="B490" s="1851" t="s">
        <v>16</v>
      </c>
      <c r="C490" s="1851" t="s">
        <v>2991</v>
      </c>
      <c r="D490" s="1851" t="s">
        <v>2992</v>
      </c>
      <c r="E490" s="1851" t="s">
        <v>2993</v>
      </c>
      <c r="F490" s="1851" t="s">
        <v>2465</v>
      </c>
      <c r="G490" s="1851" t="s">
        <v>22</v>
      </c>
      <c r="H490" s="1851" t="s">
        <v>22</v>
      </c>
      <c r="I490" s="1851" t="s">
        <v>917</v>
      </c>
    </row>
    <row customHeight="1" ht="11.25">
      <c r="A491" s="1851" t="s">
        <v>2261</v>
      </c>
      <c r="B491" s="1851" t="s">
        <v>16</v>
      </c>
      <c r="C491" s="1851" t="s">
        <v>2852</v>
      </c>
      <c r="D491" s="1851" t="s">
        <v>2853</v>
      </c>
      <c r="E491" s="1851" t="s">
        <v>2600</v>
      </c>
      <c r="F491" s="1851" t="s">
        <v>2854</v>
      </c>
      <c r="G491" s="1851" t="s">
        <v>22</v>
      </c>
      <c r="H491" s="1851" t="s">
        <v>22</v>
      </c>
      <c r="I491" s="1851" t="s">
        <v>917</v>
      </c>
    </row>
    <row customHeight="1" ht="11.25">
      <c r="A492" s="1851" t="s">
        <v>2261</v>
      </c>
      <c r="B492" s="1851" t="s">
        <v>16</v>
      </c>
      <c r="C492" s="1851" t="s">
        <v>2855</v>
      </c>
      <c r="D492" s="1851" t="s">
        <v>2856</v>
      </c>
      <c r="E492" s="1851" t="s">
        <v>2540</v>
      </c>
      <c r="F492" s="1851" t="s">
        <v>2627</v>
      </c>
      <c r="G492" s="1851" t="s">
        <v>22</v>
      </c>
      <c r="H492" s="1851" t="s">
        <v>22</v>
      </c>
      <c r="I492" s="1851" t="s">
        <v>917</v>
      </c>
    </row>
    <row customHeight="1" ht="11.25">
      <c r="A493" s="1851" t="s">
        <v>2261</v>
      </c>
      <c r="B493" s="1851" t="s">
        <v>16</v>
      </c>
      <c r="C493" s="1851" t="s">
        <v>2866</v>
      </c>
      <c r="D493" s="1851" t="s">
        <v>2867</v>
      </c>
      <c r="E493" s="1851" t="s">
        <v>2323</v>
      </c>
      <c r="F493" s="1851" t="s">
        <v>2868</v>
      </c>
      <c r="G493" s="1851" t="s">
        <v>22</v>
      </c>
      <c r="H493" s="1851" t="s">
        <v>22</v>
      </c>
      <c r="I493" s="1851" t="s">
        <v>917</v>
      </c>
    </row>
    <row customHeight="1" ht="11.25">
      <c r="A494" s="1851" t="s">
        <v>2261</v>
      </c>
      <c r="B494" s="1851" t="s">
        <v>16</v>
      </c>
      <c r="C494" s="1851" t="s">
        <v>2872</v>
      </c>
      <c r="D494" s="1851" t="s">
        <v>2873</v>
      </c>
      <c r="E494" s="1851" t="s">
        <v>2624</v>
      </c>
      <c r="F494" s="1851" t="s">
        <v>2874</v>
      </c>
      <c r="G494" s="1851" t="s">
        <v>2875</v>
      </c>
      <c r="H494" s="1851" t="s">
        <v>22</v>
      </c>
      <c r="I494" s="1851" t="s">
        <v>917</v>
      </c>
    </row>
    <row customHeight="1" ht="11.25">
      <c r="A495" s="1851" t="s">
        <v>2261</v>
      </c>
      <c r="B495" s="1851" t="s">
        <v>16</v>
      </c>
      <c r="C495" s="1851" t="s">
        <v>2876</v>
      </c>
      <c r="D495" s="1851" t="s">
        <v>2877</v>
      </c>
      <c r="E495" s="1851" t="s">
        <v>2878</v>
      </c>
      <c r="F495" s="1851" t="s">
        <v>2719</v>
      </c>
      <c r="G495" s="1851" t="s">
        <v>22</v>
      </c>
      <c r="H495" s="1851" t="s">
        <v>22</v>
      </c>
      <c r="I495" s="1851" t="s">
        <v>917</v>
      </c>
    </row>
    <row customHeight="1" ht="11.25">
      <c r="A496" s="1851" t="s">
        <v>2261</v>
      </c>
      <c r="B496" s="1851" t="s">
        <v>16</v>
      </c>
      <c r="C496" s="1851" t="s">
        <v>2281</v>
      </c>
      <c r="D496" s="1851" t="s">
        <v>2282</v>
      </c>
      <c r="E496" s="1851" t="s">
        <v>2283</v>
      </c>
      <c r="F496" s="1851" t="s">
        <v>2284</v>
      </c>
      <c r="G496" s="1851" t="s">
        <v>2285</v>
      </c>
      <c r="H496" s="1851" t="s">
        <v>22</v>
      </c>
      <c r="I496" s="1851" t="s">
        <v>1634</v>
      </c>
    </row>
    <row customHeight="1" ht="11.25">
      <c r="A497" s="1851" t="s">
        <v>2261</v>
      </c>
      <c r="B497" s="1851" t="s">
        <v>16</v>
      </c>
      <c r="C497" s="1851" t="s">
        <v>2349</v>
      </c>
      <c r="D497" s="1851" t="s">
        <v>2350</v>
      </c>
      <c r="E497" s="1851" t="s">
        <v>2351</v>
      </c>
      <c r="F497" s="1851" t="s">
        <v>51</v>
      </c>
      <c r="G497" s="1851" t="s">
        <v>2352</v>
      </c>
      <c r="H497" s="1851" t="s">
        <v>22</v>
      </c>
      <c r="I497" s="1851" t="s">
        <v>1634</v>
      </c>
    </row>
    <row customHeight="1" ht="11.25">
      <c r="A498" s="1851" t="s">
        <v>2261</v>
      </c>
      <c r="B498" s="1851" t="s">
        <v>16</v>
      </c>
      <c r="C498" s="1851" t="s">
        <v>3003</v>
      </c>
      <c r="D498" s="1851" t="s">
        <v>3004</v>
      </c>
      <c r="E498" s="1851" t="s">
        <v>3005</v>
      </c>
      <c r="F498" s="1851" t="s">
        <v>2421</v>
      </c>
      <c r="G498" s="1851" t="s">
        <v>3006</v>
      </c>
      <c r="H498" s="1851" t="s">
        <v>22</v>
      </c>
      <c r="I498" s="1851" t="s">
        <v>1634</v>
      </c>
    </row>
    <row customHeight="1" ht="11.25">
      <c r="A499" s="1851" t="s">
        <v>2261</v>
      </c>
      <c r="B499" s="1851" t="s">
        <v>16</v>
      </c>
      <c r="C499" s="1851" t="s">
        <v>3007</v>
      </c>
      <c r="D499" s="1851" t="s">
        <v>3008</v>
      </c>
      <c r="E499" s="1851" t="s">
        <v>3009</v>
      </c>
      <c r="F499" s="1851" t="s">
        <v>2343</v>
      </c>
      <c r="G499" s="1851" t="s">
        <v>22</v>
      </c>
      <c r="H499" s="1851" t="s">
        <v>22</v>
      </c>
      <c r="I499" s="1851" t="s">
        <v>1634</v>
      </c>
    </row>
    <row customHeight="1" ht="11.25">
      <c r="A500" s="1851" t="s">
        <v>2261</v>
      </c>
      <c r="B500" s="1851" t="s">
        <v>16</v>
      </c>
      <c r="C500" s="1851" t="s">
        <v>3010</v>
      </c>
      <c r="D500" s="1851" t="s">
        <v>3011</v>
      </c>
      <c r="E500" s="1851" t="s">
        <v>3012</v>
      </c>
      <c r="F500" s="1851" t="s">
        <v>2343</v>
      </c>
      <c r="G500" s="1851" t="s">
        <v>3013</v>
      </c>
      <c r="H500" s="1851" t="s">
        <v>22</v>
      </c>
      <c r="I500" s="1851" t="s">
        <v>1634</v>
      </c>
    </row>
    <row customHeight="1" ht="11.25">
      <c r="A501" s="1851" t="s">
        <v>2261</v>
      </c>
      <c r="B501" s="1851" t="s">
        <v>16</v>
      </c>
      <c r="C501" s="1851" t="s">
        <v>3014</v>
      </c>
      <c r="D501" s="1851" t="s">
        <v>3015</v>
      </c>
      <c r="E501" s="1851" t="s">
        <v>3016</v>
      </c>
      <c r="F501" s="1851" t="s">
        <v>584</v>
      </c>
      <c r="G501" s="1851" t="s">
        <v>3017</v>
      </c>
      <c r="H501" s="1851" t="s">
        <v>22</v>
      </c>
      <c r="I501" s="1851" t="s">
        <v>1634</v>
      </c>
    </row>
    <row customHeight="1" ht="11.25">
      <c r="A502" s="1851" t="s">
        <v>2261</v>
      </c>
      <c r="B502" s="1851" t="s">
        <v>16</v>
      </c>
      <c r="C502" s="1851" t="s">
        <v>3018</v>
      </c>
      <c r="D502" s="1851" t="s">
        <v>3019</v>
      </c>
      <c r="E502" s="1851" t="s">
        <v>3020</v>
      </c>
      <c r="F502" s="1851" t="s">
        <v>2343</v>
      </c>
      <c r="G502" s="1851" t="s">
        <v>22</v>
      </c>
      <c r="H502" s="1851" t="s">
        <v>22</v>
      </c>
      <c r="I502" s="1851" t="s">
        <v>1634</v>
      </c>
    </row>
    <row customHeight="1" ht="11.25">
      <c r="A503" s="1851" t="s">
        <v>2261</v>
      </c>
      <c r="B503" s="1851" t="s">
        <v>16</v>
      </c>
      <c r="C503" s="1851" t="s">
        <v>2440</v>
      </c>
      <c r="D503" s="1851" t="s">
        <v>2441</v>
      </c>
      <c r="E503" s="1851" t="s">
        <v>2442</v>
      </c>
      <c r="F503" s="1851" t="s">
        <v>2443</v>
      </c>
      <c r="G503" s="1851" t="s">
        <v>2444</v>
      </c>
      <c r="H503" s="1851" t="s">
        <v>22</v>
      </c>
      <c r="I503" s="1851" t="s">
        <v>1634</v>
      </c>
    </row>
    <row customHeight="1" ht="11.25">
      <c r="A504" s="1851" t="s">
        <v>2261</v>
      </c>
      <c r="B504" s="1851" t="s">
        <v>16</v>
      </c>
      <c r="C504" s="1851" t="s">
        <v>3021</v>
      </c>
      <c r="D504" s="1851" t="s">
        <v>3022</v>
      </c>
      <c r="E504" s="1851" t="s">
        <v>3023</v>
      </c>
      <c r="F504" s="1851" t="s">
        <v>2315</v>
      </c>
      <c r="G504" s="1851" t="s">
        <v>22</v>
      </c>
      <c r="H504" s="1851" t="s">
        <v>22</v>
      </c>
      <c r="I504" s="1851" t="s">
        <v>1634</v>
      </c>
    </row>
    <row customHeight="1" ht="11.25">
      <c r="A505" s="1851" t="s">
        <v>2261</v>
      </c>
      <c r="B505" s="1851" t="s">
        <v>16</v>
      </c>
      <c r="C505" s="1851" t="s">
        <v>2466</v>
      </c>
      <c r="D505" s="1851" t="s">
        <v>2467</v>
      </c>
      <c r="E505" s="1851" t="s">
        <v>2468</v>
      </c>
      <c r="F505" s="1851" t="s">
        <v>2301</v>
      </c>
      <c r="G505" s="1851" t="s">
        <v>2469</v>
      </c>
      <c r="H505" s="1851" t="s">
        <v>22</v>
      </c>
      <c r="I505" s="1851" t="s">
        <v>1634</v>
      </c>
    </row>
    <row customHeight="1" ht="11.25">
      <c r="A506" s="1851" t="s">
        <v>2261</v>
      </c>
      <c r="B506" s="1851" t="s">
        <v>16</v>
      </c>
      <c r="C506" s="1851" t="s">
        <v>3024</v>
      </c>
      <c r="D506" s="1851" t="s">
        <v>3025</v>
      </c>
      <c r="E506" s="1851" t="s">
        <v>3026</v>
      </c>
      <c r="F506" s="1851" t="s">
        <v>2421</v>
      </c>
      <c r="G506" s="1851" t="s">
        <v>22</v>
      </c>
      <c r="H506" s="1851" t="s">
        <v>22</v>
      </c>
      <c r="I506" s="1851" t="s">
        <v>1634</v>
      </c>
    </row>
    <row customHeight="1" ht="11.25">
      <c r="A507" s="1851" t="s">
        <v>2261</v>
      </c>
      <c r="B507" s="1851" t="s">
        <v>16</v>
      </c>
      <c r="C507" s="1851" t="s">
        <v>2484</v>
      </c>
      <c r="D507" s="1851" t="s">
        <v>2485</v>
      </c>
      <c r="E507" s="1851" t="s">
        <v>2486</v>
      </c>
      <c r="F507" s="1851" t="s">
        <v>2487</v>
      </c>
      <c r="G507" s="1851" t="s">
        <v>22</v>
      </c>
      <c r="H507" s="1851" t="s">
        <v>22</v>
      </c>
      <c r="I507" s="1851" t="s">
        <v>1634</v>
      </c>
    </row>
    <row customHeight="1" ht="11.25">
      <c r="A508" s="1851" t="s">
        <v>2261</v>
      </c>
      <c r="B508" s="1851" t="s">
        <v>16</v>
      </c>
      <c r="C508" s="1851" t="s">
        <v>2503</v>
      </c>
      <c r="D508" s="1851" t="s">
        <v>2504</v>
      </c>
      <c r="E508" s="1851" t="s">
        <v>2505</v>
      </c>
      <c r="F508" s="1851" t="s">
        <v>2269</v>
      </c>
      <c r="G508" s="1851" t="s">
        <v>2498</v>
      </c>
      <c r="H508" s="1851" t="s">
        <v>22</v>
      </c>
      <c r="I508" s="1851" t="s">
        <v>1634</v>
      </c>
    </row>
    <row customHeight="1" ht="11.25">
      <c r="A509" s="1851" t="s">
        <v>2261</v>
      </c>
      <c r="B509" s="1851" t="s">
        <v>16</v>
      </c>
      <c r="C509" s="1851" t="s">
        <v>2514</v>
      </c>
      <c r="D509" s="1851" t="s">
        <v>2515</v>
      </c>
      <c r="E509" s="1851" t="s">
        <v>2516</v>
      </c>
      <c r="F509" s="1851" t="s">
        <v>2269</v>
      </c>
      <c r="G509" s="1851" t="s">
        <v>2517</v>
      </c>
      <c r="H509" s="1851" t="s">
        <v>22</v>
      </c>
      <c r="I509" s="1851" t="s">
        <v>1634</v>
      </c>
    </row>
    <row customHeight="1" ht="11.25">
      <c r="A510" s="1851" t="s">
        <v>2261</v>
      </c>
      <c r="B510" s="1851" t="s">
        <v>16</v>
      </c>
      <c r="C510" s="1851" t="s">
        <v>3027</v>
      </c>
      <c r="D510" s="1851" t="s">
        <v>3028</v>
      </c>
      <c r="E510" s="1851" t="s">
        <v>3029</v>
      </c>
      <c r="F510" s="1851" t="s">
        <v>2465</v>
      </c>
      <c r="G510" s="1851" t="s">
        <v>3030</v>
      </c>
      <c r="H510" s="1851" t="s">
        <v>22</v>
      </c>
      <c r="I510" s="1851" t="s">
        <v>1634</v>
      </c>
    </row>
    <row customHeight="1" ht="11.25">
      <c r="A511" s="1851" t="s">
        <v>2261</v>
      </c>
      <c r="B511" s="1851" t="s">
        <v>16</v>
      </c>
      <c r="C511" s="1851" t="s">
        <v>3031</v>
      </c>
      <c r="D511" s="1851" t="s">
        <v>3032</v>
      </c>
      <c r="E511" s="1851" t="s">
        <v>3033</v>
      </c>
      <c r="F511" s="1851" t="s">
        <v>2363</v>
      </c>
      <c r="G511" s="1851" t="s">
        <v>22</v>
      </c>
      <c r="H511" s="1851" t="s">
        <v>22</v>
      </c>
      <c r="I511" s="1851" t="s">
        <v>1634</v>
      </c>
    </row>
    <row customHeight="1" ht="11.25">
      <c r="A512" s="1851" t="s">
        <v>2261</v>
      </c>
      <c r="B512" s="1851" t="s">
        <v>16</v>
      </c>
      <c r="C512" s="1851" t="s">
        <v>3034</v>
      </c>
      <c r="D512" s="1851" t="s">
        <v>3035</v>
      </c>
      <c r="E512" s="1851" t="s">
        <v>3036</v>
      </c>
      <c r="F512" s="1851" t="s">
        <v>2473</v>
      </c>
      <c r="G512" s="1851" t="s">
        <v>22</v>
      </c>
      <c r="H512" s="1851" t="s">
        <v>22</v>
      </c>
      <c r="I512" s="1851" t="s">
        <v>1634</v>
      </c>
    </row>
    <row customHeight="1" ht="11.25">
      <c r="A513" s="1851" t="s">
        <v>2261</v>
      </c>
      <c r="B513" s="1851" t="s">
        <v>16</v>
      </c>
      <c r="C513" s="1851" t="s">
        <v>2616</v>
      </c>
      <c r="D513" s="1851" t="s">
        <v>2617</v>
      </c>
      <c r="E513" s="1851" t="s">
        <v>2618</v>
      </c>
      <c r="F513" s="1851" t="s">
        <v>2301</v>
      </c>
      <c r="G513" s="1851" t="s">
        <v>22</v>
      </c>
      <c r="H513" s="1851" t="s">
        <v>22</v>
      </c>
      <c r="I513" s="1851" t="s">
        <v>1634</v>
      </c>
    </row>
    <row customHeight="1" ht="11.25">
      <c r="A514" s="1851" t="s">
        <v>2261</v>
      </c>
      <c r="B514" s="1851" t="s">
        <v>16</v>
      </c>
      <c r="C514" s="1851" t="s">
        <v>3037</v>
      </c>
      <c r="D514" s="1851" t="s">
        <v>3038</v>
      </c>
      <c r="E514" s="1851" t="s">
        <v>3039</v>
      </c>
      <c r="F514" s="1851" t="s">
        <v>3040</v>
      </c>
      <c r="G514" s="1851" t="s">
        <v>22</v>
      </c>
      <c r="H514" s="1851" t="s">
        <v>22</v>
      </c>
      <c r="I514" s="1851" t="s">
        <v>1634</v>
      </c>
    </row>
    <row customHeight="1" ht="11.25">
      <c r="A515" s="1851" t="s">
        <v>2261</v>
      </c>
      <c r="B515" s="1851" t="s">
        <v>16</v>
      </c>
      <c r="C515" s="1851" t="s">
        <v>2664</v>
      </c>
      <c r="D515" s="1851" t="s">
        <v>2665</v>
      </c>
      <c r="E515" s="1851" t="s">
        <v>2666</v>
      </c>
      <c r="F515" s="1851" t="s">
        <v>2667</v>
      </c>
      <c r="G515" s="1851" t="s">
        <v>22</v>
      </c>
      <c r="H515" s="1851" t="s">
        <v>22</v>
      </c>
      <c r="I515" s="1851" t="s">
        <v>1634</v>
      </c>
    </row>
    <row customHeight="1" ht="11.25">
      <c r="A516" s="1851" t="s">
        <v>2261</v>
      </c>
      <c r="B516" s="1851" t="s">
        <v>16</v>
      </c>
      <c r="C516" s="1851" t="s">
        <v>3041</v>
      </c>
      <c r="D516" s="1851" t="s">
        <v>3042</v>
      </c>
      <c r="E516" s="1851" t="s">
        <v>3043</v>
      </c>
      <c r="F516" s="1851" t="s">
        <v>2335</v>
      </c>
      <c r="G516" s="1851" t="s">
        <v>22</v>
      </c>
      <c r="H516" s="1851" t="s">
        <v>22</v>
      </c>
      <c r="I516" s="1851" t="s">
        <v>1634</v>
      </c>
    </row>
    <row customHeight="1" ht="11.25">
      <c r="A517" s="1851" t="s">
        <v>2261</v>
      </c>
      <c r="B517" s="1851" t="s">
        <v>16</v>
      </c>
      <c r="C517" s="1851" t="s">
        <v>3044</v>
      </c>
      <c r="D517" s="1851" t="s">
        <v>3045</v>
      </c>
      <c r="E517" s="1851" t="s">
        <v>3046</v>
      </c>
      <c r="F517" s="1851" t="s">
        <v>2315</v>
      </c>
      <c r="G517" s="1851" t="s">
        <v>3047</v>
      </c>
      <c r="H517" s="1851" t="s">
        <v>22</v>
      </c>
      <c r="I517" s="1851" t="s">
        <v>1634</v>
      </c>
    </row>
    <row customHeight="1" ht="11.25">
      <c r="A518" s="1851" t="s">
        <v>2261</v>
      </c>
      <c r="B518" s="1851" t="s">
        <v>16</v>
      </c>
      <c r="C518" s="1851" t="s">
        <v>3048</v>
      </c>
      <c r="D518" s="1851" t="s">
        <v>3049</v>
      </c>
      <c r="E518" s="1851" t="s">
        <v>3050</v>
      </c>
      <c r="F518" s="1851" t="s">
        <v>2343</v>
      </c>
      <c r="G518" s="1851" t="s">
        <v>22</v>
      </c>
      <c r="H518" s="1851" t="s">
        <v>22</v>
      </c>
      <c r="I518" s="1851" t="s">
        <v>1634</v>
      </c>
    </row>
    <row customHeight="1" ht="11.25">
      <c r="A519" s="1851" t="s">
        <v>2261</v>
      </c>
      <c r="B519" s="1851" t="s">
        <v>16</v>
      </c>
      <c r="C519" s="1851" t="s">
        <v>3051</v>
      </c>
      <c r="D519" s="1851" t="s">
        <v>3052</v>
      </c>
      <c r="E519" s="1851" t="s">
        <v>3053</v>
      </c>
      <c r="F519" s="1851" t="s">
        <v>2348</v>
      </c>
      <c r="G519" s="1851" t="s">
        <v>3054</v>
      </c>
      <c r="H519" s="1851" t="s">
        <v>22</v>
      </c>
      <c r="I519" s="1851" t="s">
        <v>1634</v>
      </c>
    </row>
    <row customHeight="1" ht="11.25">
      <c r="A520" s="1851" t="s">
        <v>2261</v>
      </c>
      <c r="B520" s="1851" t="s">
        <v>16</v>
      </c>
      <c r="C520" s="1851" t="s">
        <v>3055</v>
      </c>
      <c r="D520" s="1851" t="s">
        <v>3056</v>
      </c>
      <c r="E520" s="1851" t="s">
        <v>3057</v>
      </c>
      <c r="F520" s="1851" t="s">
        <v>2315</v>
      </c>
      <c r="G520" s="1851" t="s">
        <v>3047</v>
      </c>
      <c r="H520" s="1851" t="s">
        <v>22</v>
      </c>
      <c r="I520" s="1851" t="s">
        <v>1634</v>
      </c>
    </row>
    <row customHeight="1" ht="11.25">
      <c r="A521" s="1851" t="s">
        <v>2261</v>
      </c>
      <c r="B521" s="1851" t="s">
        <v>16</v>
      </c>
      <c r="C521" s="1851" t="s">
        <v>3058</v>
      </c>
      <c r="D521" s="1851" t="s">
        <v>3059</v>
      </c>
      <c r="E521" s="1851" t="s">
        <v>3060</v>
      </c>
      <c r="F521" s="1851" t="s">
        <v>3061</v>
      </c>
      <c r="G521" s="1851" t="s">
        <v>3062</v>
      </c>
      <c r="H521" s="1851" t="s">
        <v>22</v>
      </c>
      <c r="I521" s="1851" t="s">
        <v>1634</v>
      </c>
    </row>
    <row customHeight="1" ht="11.25">
      <c r="A522" s="1851" t="s">
        <v>2261</v>
      </c>
      <c r="B522" s="1851" t="s">
        <v>16</v>
      </c>
      <c r="C522" s="1851" t="s">
        <v>3063</v>
      </c>
      <c r="D522" s="1851" t="s">
        <v>3064</v>
      </c>
      <c r="E522" s="1851" t="s">
        <v>3065</v>
      </c>
      <c r="F522" s="1851" t="s">
        <v>3066</v>
      </c>
      <c r="G522" s="1851" t="s">
        <v>3067</v>
      </c>
      <c r="H522" s="1851" t="s">
        <v>22</v>
      </c>
      <c r="I522" s="1851" t="s">
        <v>1634</v>
      </c>
    </row>
    <row customHeight="1" ht="11.25">
      <c r="A523" s="1851" t="s">
        <v>2261</v>
      </c>
      <c r="B523" s="1851" t="s">
        <v>16</v>
      </c>
      <c r="C523" s="1851" t="s">
        <v>3068</v>
      </c>
      <c r="D523" s="1851" t="s">
        <v>3069</v>
      </c>
      <c r="E523" s="1851" t="s">
        <v>3070</v>
      </c>
      <c r="F523" s="1851" t="s">
        <v>2301</v>
      </c>
      <c r="G523" s="1851" t="s">
        <v>3071</v>
      </c>
      <c r="H523" s="1851" t="s">
        <v>22</v>
      </c>
      <c r="I523" s="1851" t="s">
        <v>1634</v>
      </c>
    </row>
    <row customHeight="1" ht="11.25">
      <c r="A524" s="1851" t="s">
        <v>2261</v>
      </c>
      <c r="B524" s="1851" t="s">
        <v>16</v>
      </c>
      <c r="C524" s="1851" t="s">
        <v>3072</v>
      </c>
      <c r="D524" s="1851" t="s">
        <v>3073</v>
      </c>
      <c r="E524" s="1851" t="s">
        <v>3074</v>
      </c>
      <c r="F524" s="1851" t="s">
        <v>2292</v>
      </c>
      <c r="G524" s="1851" t="s">
        <v>3075</v>
      </c>
      <c r="H524" s="1851" t="s">
        <v>22</v>
      </c>
      <c r="I524" s="1851" t="s">
        <v>1634</v>
      </c>
    </row>
    <row customHeight="1" ht="11.25">
      <c r="A525" s="1851" t="s">
        <v>2261</v>
      </c>
      <c r="B525" s="1851" t="s">
        <v>16</v>
      </c>
      <c r="C525" s="1851" t="s">
        <v>3076</v>
      </c>
      <c r="D525" s="1851" t="s">
        <v>3077</v>
      </c>
      <c r="E525" s="1851" t="s">
        <v>3078</v>
      </c>
      <c r="F525" s="1851" t="s">
        <v>2343</v>
      </c>
      <c r="G525" s="1851" t="s">
        <v>22</v>
      </c>
      <c r="H525" s="1851" t="s">
        <v>22</v>
      </c>
      <c r="I525" s="1851" t="s">
        <v>1634</v>
      </c>
    </row>
    <row customHeight="1" ht="11.25">
      <c r="A526" s="1851" t="s">
        <v>2261</v>
      </c>
      <c r="B526" s="1851" t="s">
        <v>16</v>
      </c>
      <c r="C526" s="1851" t="s">
        <v>3079</v>
      </c>
      <c r="D526" s="1851" t="s">
        <v>3080</v>
      </c>
      <c r="E526" s="1851" t="s">
        <v>3081</v>
      </c>
      <c r="F526" s="1851" t="s">
        <v>2343</v>
      </c>
      <c r="G526" s="1851" t="s">
        <v>22</v>
      </c>
      <c r="H526" s="1851" t="s">
        <v>22</v>
      </c>
      <c r="I526" s="1851" t="s">
        <v>1634</v>
      </c>
    </row>
    <row customHeight="1" ht="11.25">
      <c r="A527" s="1851" t="s">
        <v>2261</v>
      </c>
      <c r="B527" s="1851" t="s">
        <v>16</v>
      </c>
      <c r="C527" s="1851" t="s">
        <v>3082</v>
      </c>
      <c r="D527" s="1851" t="s">
        <v>3083</v>
      </c>
      <c r="E527" s="1851" t="s">
        <v>3084</v>
      </c>
      <c r="F527" s="1851" t="s">
        <v>2301</v>
      </c>
      <c r="G527" s="1851" t="s">
        <v>22</v>
      </c>
      <c r="H527" s="1851" t="s">
        <v>22</v>
      </c>
      <c r="I527" s="1851" t="s">
        <v>1634</v>
      </c>
    </row>
    <row customHeight="1" ht="11.25">
      <c r="A528" s="1851" t="s">
        <v>2261</v>
      </c>
      <c r="B528" s="1851" t="s">
        <v>16</v>
      </c>
      <c r="C528" s="1851" t="s">
        <v>3085</v>
      </c>
      <c r="D528" s="1851" t="s">
        <v>3086</v>
      </c>
      <c r="E528" s="1851" t="s">
        <v>3087</v>
      </c>
      <c r="F528" s="1851" t="s">
        <v>2292</v>
      </c>
      <c r="G528" s="1851" t="s">
        <v>3088</v>
      </c>
      <c r="H528" s="1851" t="s">
        <v>22</v>
      </c>
      <c r="I528" s="1851" t="s">
        <v>1634</v>
      </c>
    </row>
    <row customHeight="1" ht="11.25">
      <c r="A529" s="1851" t="s">
        <v>2261</v>
      </c>
      <c r="B529" s="1851" t="s">
        <v>16</v>
      </c>
      <c r="C529" s="1851" t="s">
        <v>3089</v>
      </c>
      <c r="D529" s="1851" t="s">
        <v>3090</v>
      </c>
      <c r="E529" s="1851" t="s">
        <v>3091</v>
      </c>
      <c r="F529" s="1851" t="s">
        <v>2480</v>
      </c>
      <c r="G529" s="1851" t="s">
        <v>3092</v>
      </c>
      <c r="H529" s="1851" t="s">
        <v>22</v>
      </c>
      <c r="I529" s="1851" t="s">
        <v>1634</v>
      </c>
    </row>
    <row customHeight="1" ht="11.25">
      <c r="A530" s="1851" t="s">
        <v>2261</v>
      </c>
      <c r="B530" s="1851" t="s">
        <v>16</v>
      </c>
      <c r="C530" s="1851" t="s">
        <v>3093</v>
      </c>
      <c r="D530" s="1851" t="s">
        <v>3094</v>
      </c>
      <c r="E530" s="1851" t="s">
        <v>3095</v>
      </c>
      <c r="F530" s="1851" t="s">
        <v>3096</v>
      </c>
      <c r="G530" s="1851" t="s">
        <v>3067</v>
      </c>
      <c r="H530" s="1851" t="s">
        <v>22</v>
      </c>
      <c r="I530" s="1851" t="s">
        <v>1634</v>
      </c>
    </row>
    <row customHeight="1" ht="11.25">
      <c r="A531" s="1851" t="s">
        <v>2261</v>
      </c>
      <c r="B531" s="1851" t="s">
        <v>16</v>
      </c>
      <c r="C531" s="1851" t="s">
        <v>3097</v>
      </c>
      <c r="D531" s="1851" t="s">
        <v>3098</v>
      </c>
      <c r="E531" s="1851" t="s">
        <v>3099</v>
      </c>
      <c r="F531" s="1851" t="s">
        <v>2421</v>
      </c>
      <c r="G531" s="1851" t="s">
        <v>3100</v>
      </c>
      <c r="H531" s="1851" t="s">
        <v>22</v>
      </c>
      <c r="I531" s="1851" t="s">
        <v>1634</v>
      </c>
    </row>
    <row customHeight="1" ht="11.25">
      <c r="A532" s="1851" t="s">
        <v>2261</v>
      </c>
      <c r="B532" s="1851" t="s">
        <v>16</v>
      </c>
      <c r="C532" s="1851" t="s">
        <v>3101</v>
      </c>
      <c r="D532" s="1851" t="s">
        <v>3102</v>
      </c>
      <c r="E532" s="1851" t="s">
        <v>3103</v>
      </c>
      <c r="F532" s="1851" t="s">
        <v>2343</v>
      </c>
      <c r="G532" s="1851" t="s">
        <v>22</v>
      </c>
      <c r="H532" s="1851" t="s">
        <v>22</v>
      </c>
      <c r="I532" s="1851" t="s">
        <v>1634</v>
      </c>
    </row>
    <row customHeight="1" ht="11.25">
      <c r="A533" s="1851" t="s">
        <v>2261</v>
      </c>
      <c r="B533" s="1851" t="s">
        <v>16</v>
      </c>
      <c r="C533" s="1851" t="s">
        <v>3104</v>
      </c>
      <c r="D533" s="1851" t="s">
        <v>3105</v>
      </c>
      <c r="E533" s="1851" t="s">
        <v>3106</v>
      </c>
      <c r="F533" s="1851" t="s">
        <v>2487</v>
      </c>
      <c r="G533" s="1851" t="s">
        <v>22</v>
      </c>
      <c r="H533" s="1851" t="s">
        <v>22</v>
      </c>
      <c r="I533" s="1851" t="s">
        <v>1634</v>
      </c>
    </row>
    <row customHeight="1" ht="11.25">
      <c r="A534" s="1851" t="s">
        <v>2261</v>
      </c>
      <c r="B534" s="1851" t="s">
        <v>16</v>
      </c>
      <c r="C534" s="1851" t="s">
        <v>3107</v>
      </c>
      <c r="D534" s="1851" t="s">
        <v>3108</v>
      </c>
      <c r="E534" s="1851" t="s">
        <v>3109</v>
      </c>
      <c r="F534" s="1851" t="s">
        <v>2292</v>
      </c>
      <c r="G534" s="1851" t="s">
        <v>22</v>
      </c>
      <c r="H534" s="1851" t="s">
        <v>22</v>
      </c>
      <c r="I534" s="1851" t="s">
        <v>1634</v>
      </c>
    </row>
    <row customHeight="1" ht="11.25">
      <c r="A535" s="1851" t="s">
        <v>2261</v>
      </c>
      <c r="B535" s="1851" t="s">
        <v>16</v>
      </c>
      <c r="C535" s="1851" t="s">
        <v>3110</v>
      </c>
      <c r="D535" s="1851" t="s">
        <v>3111</v>
      </c>
      <c r="E535" s="1851" t="s">
        <v>3112</v>
      </c>
      <c r="F535" s="1851" t="s">
        <v>2494</v>
      </c>
      <c r="G535" s="1851" t="s">
        <v>3113</v>
      </c>
      <c r="H535" s="1851" t="s">
        <v>22</v>
      </c>
      <c r="I535" s="1851" t="s">
        <v>1634</v>
      </c>
    </row>
    <row customHeight="1" ht="11.25">
      <c r="A536" s="1851" t="s">
        <v>2261</v>
      </c>
      <c r="B536" s="1851" t="s">
        <v>16</v>
      </c>
      <c r="C536" s="1851" t="s">
        <v>3114</v>
      </c>
      <c r="D536" s="1851" t="s">
        <v>3115</v>
      </c>
      <c r="E536" s="1851" t="s">
        <v>3116</v>
      </c>
      <c r="F536" s="1851" t="s">
        <v>2494</v>
      </c>
      <c r="G536" s="1851" t="s">
        <v>22</v>
      </c>
      <c r="H536" s="1851" t="s">
        <v>22</v>
      </c>
      <c r="I536" s="1851" t="s">
        <v>1634</v>
      </c>
    </row>
    <row customHeight="1" ht="11.25">
      <c r="A537" s="1851" t="s">
        <v>2261</v>
      </c>
      <c r="B537" s="1851" t="s">
        <v>16</v>
      </c>
      <c r="C537" s="1851" t="s">
        <v>3117</v>
      </c>
      <c r="D537" s="1851" t="s">
        <v>3118</v>
      </c>
      <c r="E537" s="1851" t="s">
        <v>3119</v>
      </c>
      <c r="F537" s="1851" t="s">
        <v>2331</v>
      </c>
      <c r="G537" s="1851" t="s">
        <v>22</v>
      </c>
      <c r="H537" s="1851" t="s">
        <v>22</v>
      </c>
      <c r="I537" s="1851" t="s">
        <v>1634</v>
      </c>
    </row>
    <row customHeight="1" ht="11.25">
      <c r="A538" s="1851" t="s">
        <v>2261</v>
      </c>
      <c r="B538" s="1851" t="s">
        <v>16</v>
      </c>
      <c r="C538" s="1851" t="s">
        <v>22</v>
      </c>
      <c r="D538" s="1851" t="s">
        <v>2835</v>
      </c>
      <c r="E538" s="1851" t="s">
        <v>2836</v>
      </c>
      <c r="F538" s="1851" t="s">
        <v>2343</v>
      </c>
      <c r="G538" s="1851" t="s">
        <v>22</v>
      </c>
      <c r="H538" s="1851" t="s">
        <v>22</v>
      </c>
      <c r="I538" s="1851" t="s">
        <v>1634</v>
      </c>
    </row>
    <row customHeight="1" ht="11.25">
      <c r="A539" s="1851" t="s">
        <v>2261</v>
      </c>
      <c r="B539" s="1851" t="s">
        <v>16</v>
      </c>
      <c r="C539" s="1851" t="s">
        <v>2840</v>
      </c>
      <c r="D539" s="1851" t="s">
        <v>2841</v>
      </c>
      <c r="E539" s="1851" t="s">
        <v>2842</v>
      </c>
      <c r="F539" s="1851" t="s">
        <v>2269</v>
      </c>
      <c r="G539" s="1851" t="s">
        <v>22</v>
      </c>
      <c r="H539" s="1851" t="s">
        <v>22</v>
      </c>
      <c r="I539" s="1851" t="s">
        <v>1634</v>
      </c>
    </row>
    <row customHeight="1" ht="11.25">
      <c r="A540" s="1851" t="s">
        <v>2261</v>
      </c>
      <c r="B540" s="1851" t="s">
        <v>16</v>
      </c>
      <c r="C540" s="1851" t="s">
        <v>3120</v>
      </c>
      <c r="D540" s="1851" t="s">
        <v>3121</v>
      </c>
      <c r="E540" s="1851" t="s">
        <v>3122</v>
      </c>
      <c r="F540" s="1851" t="s">
        <v>2292</v>
      </c>
      <c r="G540" s="1851" t="s">
        <v>3123</v>
      </c>
      <c r="H540" s="1851" t="s">
        <v>22</v>
      </c>
      <c r="I540" s="1851"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612B-29FE-283C-9D35-328025344BC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3124</v>
      </c>
      <c r="B1" s="65" t="s">
        <v>3125</v>
      </c>
      <c r="C1" s="65" t="s">
        <v>3126</v>
      </c>
      <c r="D1" s="65" t="s">
        <v>3127</v>
      </c>
      <c r="E1" s="61" t="s">
        <v>3128</v>
      </c>
      <c r="F1" s="61" t="s">
        <v>3129</v>
      </c>
      <c r="G1" s="61" t="s">
        <v>3130</v>
      </c>
    </row>
    <row customHeight="1" ht="11.25">
      <c r="A2" s="374" t="s">
        <v>16</v>
      </c>
      <c r="B2" s="0" t="s">
        <v>99</v>
      </c>
      <c r="C2" s="0" t="s">
        <v>3131</v>
      </c>
      <c r="D2" s="0" t="s">
        <v>100</v>
      </c>
      <c r="E2" s="0" t="s">
        <v>101</v>
      </c>
      <c r="F2" s="0" t="s">
        <v>3132</v>
      </c>
      <c r="G2" s="0" t="s">
        <v>98</v>
      </c>
    </row>
    <row customHeight="1" ht="11.25">
      <c r="A3" s="374" t="s">
        <v>16</v>
      </c>
      <c r="B3" s="0" t="s">
        <v>99</v>
      </c>
      <c r="C3" s="0" t="s">
        <v>3131</v>
      </c>
      <c r="D3" s="0" t="s">
        <v>99</v>
      </c>
      <c r="E3" s="0" t="s">
        <v>3131</v>
      </c>
      <c r="F3" s="0" t="s">
        <v>3133</v>
      </c>
      <c r="G3" s="0" t="s">
        <v>102</v>
      </c>
    </row>
    <row customHeight="1" ht="11.25">
      <c r="A4" s="374" t="s">
        <v>16</v>
      </c>
      <c r="B4" s="0" t="s">
        <v>99</v>
      </c>
      <c r="C4" s="0" t="s">
        <v>3131</v>
      </c>
      <c r="D4" s="0" t="s">
        <v>3134</v>
      </c>
      <c r="E4" s="0" t="s">
        <v>3135</v>
      </c>
      <c r="F4" s="0" t="s">
        <v>3136</v>
      </c>
      <c r="G4" s="0" t="s">
        <v>89</v>
      </c>
    </row>
    <row customHeight="1" ht="11.25">
      <c r="A5" s="374" t="s">
        <v>16</v>
      </c>
      <c r="B5" s="0" t="s">
        <v>99</v>
      </c>
      <c r="C5" s="0" t="s">
        <v>3131</v>
      </c>
      <c r="D5" s="0" t="s">
        <v>104</v>
      </c>
      <c r="E5" s="0" t="s">
        <v>105</v>
      </c>
      <c r="F5" s="0" t="s">
        <v>3136</v>
      </c>
      <c r="G5" s="0" t="s">
        <v>90</v>
      </c>
    </row>
    <row customHeight="1" ht="11.25">
      <c r="A6" s="374" t="s">
        <v>16</v>
      </c>
      <c r="B6" s="0" t="s">
        <v>99</v>
      </c>
      <c r="C6" s="0" t="s">
        <v>3131</v>
      </c>
      <c r="D6" s="0" t="s">
        <v>3137</v>
      </c>
      <c r="E6" s="0" t="s">
        <v>3138</v>
      </c>
      <c r="F6" s="0" t="s">
        <v>3136</v>
      </c>
      <c r="G6" s="0" t="s">
        <v>118</v>
      </c>
    </row>
    <row customHeight="1" ht="11.25">
      <c r="A7" s="374" t="s">
        <v>16</v>
      </c>
      <c r="B7" s="0" t="s">
        <v>99</v>
      </c>
      <c r="C7" s="0" t="s">
        <v>3131</v>
      </c>
      <c r="D7" s="0" t="s">
        <v>106</v>
      </c>
      <c r="E7" s="0" t="s">
        <v>107</v>
      </c>
      <c r="F7" s="0" t="s">
        <v>3136</v>
      </c>
      <c r="G7" s="0" t="s">
        <v>91</v>
      </c>
    </row>
    <row customHeight="1" ht="11.25">
      <c r="A8" s="374" t="s">
        <v>16</v>
      </c>
      <c r="B8" s="0" t="s">
        <v>99</v>
      </c>
      <c r="C8" s="0" t="s">
        <v>3131</v>
      </c>
      <c r="D8" s="0" t="s">
        <v>110</v>
      </c>
      <c r="E8" s="0" t="s">
        <v>111</v>
      </c>
      <c r="F8" s="0" t="s">
        <v>3136</v>
      </c>
      <c r="G8" s="0" t="s">
        <v>92</v>
      </c>
    </row>
    <row customHeight="1" ht="11.25">
      <c r="A9" s="374" t="s">
        <v>16</v>
      </c>
      <c r="B9" s="0" t="s">
        <v>99</v>
      </c>
      <c r="C9" s="0" t="s">
        <v>3131</v>
      </c>
      <c r="D9" s="0" t="s">
        <v>3139</v>
      </c>
      <c r="E9" s="0" t="s">
        <v>3140</v>
      </c>
      <c r="F9" s="0" t="s">
        <v>3136</v>
      </c>
      <c r="G9" s="0" t="s">
        <v>119</v>
      </c>
    </row>
    <row customHeight="1" ht="11.25">
      <c r="A10" s="374" t="s">
        <v>16</v>
      </c>
      <c r="B10" s="0" t="s">
        <v>3141</v>
      </c>
      <c r="C10" s="0" t="s">
        <v>3142</v>
      </c>
      <c r="D10" s="0" t="s">
        <v>3141</v>
      </c>
      <c r="E10" s="0" t="s">
        <v>3142</v>
      </c>
      <c r="F10" s="0" t="s">
        <v>3133</v>
      </c>
      <c r="G10" s="0" t="s">
        <v>159</v>
      </c>
    </row>
    <row customHeight="1" ht="11.25">
      <c r="A11" s="374" t="s">
        <v>16</v>
      </c>
      <c r="B11" s="0" t="s">
        <v>3141</v>
      </c>
      <c r="C11" s="0" t="s">
        <v>3142</v>
      </c>
      <c r="D11" s="0" t="s">
        <v>3143</v>
      </c>
      <c r="E11" s="0" t="s">
        <v>3144</v>
      </c>
      <c r="F11" s="0" t="s">
        <v>3132</v>
      </c>
      <c r="G11" s="0" t="s">
        <v>160</v>
      </c>
    </row>
    <row customHeight="1" ht="11.25">
      <c r="A12" s="374" t="s">
        <v>16</v>
      </c>
      <c r="B12" s="0" t="s">
        <v>3141</v>
      </c>
      <c r="C12" s="0" t="s">
        <v>3142</v>
      </c>
      <c r="D12" s="0" t="s">
        <v>3145</v>
      </c>
      <c r="E12" s="0" t="s">
        <v>3146</v>
      </c>
      <c r="F12" s="0" t="s">
        <v>3132</v>
      </c>
      <c r="G12" s="0" t="s">
        <v>161</v>
      </c>
    </row>
    <row customHeight="1" ht="11.25">
      <c r="A13" s="374" t="s">
        <v>16</v>
      </c>
      <c r="B13" s="0" t="s">
        <v>3141</v>
      </c>
      <c r="C13" s="0" t="s">
        <v>3142</v>
      </c>
      <c r="D13" s="0" t="s">
        <v>3147</v>
      </c>
      <c r="E13" s="0" t="s">
        <v>3148</v>
      </c>
      <c r="F13" s="0" t="s">
        <v>3136</v>
      </c>
      <c r="G13" s="0" t="s">
        <v>162</v>
      </c>
    </row>
    <row customHeight="1" ht="11.25">
      <c r="A14" s="374" t="s">
        <v>16</v>
      </c>
      <c r="B14" s="0" t="s">
        <v>3141</v>
      </c>
      <c r="C14" s="0" t="s">
        <v>3142</v>
      </c>
      <c r="D14" s="0" t="s">
        <v>3149</v>
      </c>
      <c r="E14" s="0" t="s">
        <v>3150</v>
      </c>
      <c r="F14" s="0" t="s">
        <v>3136</v>
      </c>
      <c r="G14" s="0" t="s">
        <v>163</v>
      </c>
    </row>
    <row customHeight="1" ht="11.25">
      <c r="A15" s="374" t="s">
        <v>16</v>
      </c>
      <c r="B15" s="0" t="s">
        <v>3141</v>
      </c>
      <c r="C15" s="0" t="s">
        <v>3142</v>
      </c>
      <c r="D15" s="0" t="s">
        <v>3151</v>
      </c>
      <c r="E15" s="0" t="s">
        <v>3152</v>
      </c>
      <c r="F15" s="0" t="s">
        <v>3136</v>
      </c>
      <c r="G15" s="0" t="s">
        <v>164</v>
      </c>
    </row>
    <row customHeight="1" ht="11.25">
      <c r="A16" s="374" t="s">
        <v>16</v>
      </c>
      <c r="B16" s="0" t="s">
        <v>3141</v>
      </c>
      <c r="C16" s="0" t="s">
        <v>3142</v>
      </c>
      <c r="D16" s="0" t="s">
        <v>3153</v>
      </c>
      <c r="E16" s="0" t="s">
        <v>3154</v>
      </c>
      <c r="F16" s="0" t="s">
        <v>3136</v>
      </c>
      <c r="G16" s="0" t="s">
        <v>1477</v>
      </c>
    </row>
    <row customHeight="1" ht="11.25">
      <c r="A17" s="374" t="s">
        <v>16</v>
      </c>
      <c r="B17" s="0" t="s">
        <v>3155</v>
      </c>
      <c r="C17" s="0" t="s">
        <v>3156</v>
      </c>
      <c r="D17" s="0" t="s">
        <v>3155</v>
      </c>
      <c r="E17" s="0" t="s">
        <v>3156</v>
      </c>
      <c r="F17" s="0" t="s">
        <v>3157</v>
      </c>
      <c r="G17" s="0" t="s">
        <v>1483</v>
      </c>
    </row>
    <row customHeight="1" ht="11.25">
      <c r="A18" s="374" t="s">
        <v>16</v>
      </c>
      <c r="B18" s="0" t="s">
        <v>3158</v>
      </c>
      <c r="C18" s="0" t="s">
        <v>3159</v>
      </c>
      <c r="D18" s="0" t="s">
        <v>3160</v>
      </c>
      <c r="E18" s="0" t="s">
        <v>3161</v>
      </c>
      <c r="F18" s="0" t="s">
        <v>3136</v>
      </c>
      <c r="G18" s="0" t="s">
        <v>1495</v>
      </c>
    </row>
    <row customHeight="1" ht="11.25">
      <c r="A19" s="374" t="s">
        <v>16</v>
      </c>
      <c r="B19" s="0" t="s">
        <v>3158</v>
      </c>
      <c r="C19" s="0" t="s">
        <v>3159</v>
      </c>
      <c r="D19" s="0" t="s">
        <v>3158</v>
      </c>
      <c r="E19" s="0" t="s">
        <v>3159</v>
      </c>
      <c r="F19" s="0" t="s">
        <v>3133</v>
      </c>
      <c r="G19" s="0" t="s">
        <v>1509</v>
      </c>
    </row>
    <row customHeight="1" ht="11.25">
      <c r="A20" s="374" t="s">
        <v>16</v>
      </c>
      <c r="B20" s="0" t="s">
        <v>3158</v>
      </c>
      <c r="C20" s="0" t="s">
        <v>3159</v>
      </c>
      <c r="D20" s="0" t="s">
        <v>3162</v>
      </c>
      <c r="E20" s="0" t="s">
        <v>3163</v>
      </c>
      <c r="F20" s="0" t="s">
        <v>3132</v>
      </c>
      <c r="G20" s="0" t="s">
        <v>1521</v>
      </c>
    </row>
    <row customHeight="1" ht="11.25">
      <c r="A21" s="374" t="s">
        <v>16</v>
      </c>
      <c r="B21" s="0" t="s">
        <v>3158</v>
      </c>
      <c r="C21" s="0" t="s">
        <v>3159</v>
      </c>
      <c r="D21" s="0" t="s">
        <v>3164</v>
      </c>
      <c r="E21" s="0" t="s">
        <v>3165</v>
      </c>
      <c r="F21" s="0" t="s">
        <v>3132</v>
      </c>
      <c r="G21" s="0" t="s">
        <v>1530</v>
      </c>
    </row>
    <row customHeight="1" ht="11.25">
      <c r="A22" s="374" t="s">
        <v>16</v>
      </c>
      <c r="B22" s="0" t="s">
        <v>3158</v>
      </c>
      <c r="C22" s="0" t="s">
        <v>3159</v>
      </c>
      <c r="D22" s="0" t="s">
        <v>3166</v>
      </c>
      <c r="E22" s="0" t="s">
        <v>3167</v>
      </c>
      <c r="F22" s="0" t="s">
        <v>3136</v>
      </c>
      <c r="G22" s="0" t="s">
        <v>1546</v>
      </c>
    </row>
    <row customHeight="1" ht="11.25">
      <c r="A23" s="374" t="s">
        <v>16</v>
      </c>
      <c r="B23" s="0" t="s">
        <v>3158</v>
      </c>
      <c r="C23" s="0" t="s">
        <v>3159</v>
      </c>
      <c r="D23" s="0" t="s">
        <v>3168</v>
      </c>
      <c r="E23" s="0" t="s">
        <v>3169</v>
      </c>
      <c r="F23" s="0" t="s">
        <v>3132</v>
      </c>
      <c r="G23" s="0" t="s">
        <v>1553</v>
      </c>
    </row>
    <row customHeight="1" ht="11.25">
      <c r="A24" s="374" t="s">
        <v>16</v>
      </c>
      <c r="B24" s="0" t="s">
        <v>3158</v>
      </c>
      <c r="C24" s="0" t="s">
        <v>3159</v>
      </c>
      <c r="D24" s="0" t="s">
        <v>3170</v>
      </c>
      <c r="E24" s="0" t="s">
        <v>3171</v>
      </c>
      <c r="F24" s="0" t="s">
        <v>3132</v>
      </c>
      <c r="G24" s="0" t="s">
        <v>1561</v>
      </c>
    </row>
    <row customHeight="1" ht="11.25">
      <c r="A25" s="374" t="s">
        <v>16</v>
      </c>
      <c r="B25" s="0" t="s">
        <v>3158</v>
      </c>
      <c r="C25" s="0" t="s">
        <v>3159</v>
      </c>
      <c r="D25" s="0" t="s">
        <v>3172</v>
      </c>
      <c r="E25" s="0" t="s">
        <v>3173</v>
      </c>
      <c r="F25" s="0" t="s">
        <v>3132</v>
      </c>
      <c r="G25" s="0" t="s">
        <v>1568</v>
      </c>
    </row>
    <row customHeight="1" ht="11.25">
      <c r="A26" s="374" t="s">
        <v>16</v>
      </c>
      <c r="B26" s="0" t="s">
        <v>3158</v>
      </c>
      <c r="C26" s="0" t="s">
        <v>3159</v>
      </c>
      <c r="D26" s="0" t="s">
        <v>3174</v>
      </c>
      <c r="E26" s="0" t="s">
        <v>3175</v>
      </c>
      <c r="F26" s="0" t="s">
        <v>3136</v>
      </c>
      <c r="G26" s="0" t="s">
        <v>1572</v>
      </c>
    </row>
    <row customHeight="1" ht="11.25">
      <c r="A27" s="374" t="s">
        <v>16</v>
      </c>
      <c r="B27" s="0" t="s">
        <v>3158</v>
      </c>
      <c r="C27" s="0" t="s">
        <v>3159</v>
      </c>
      <c r="D27" s="0" t="s">
        <v>3176</v>
      </c>
      <c r="E27" s="0" t="s">
        <v>3177</v>
      </c>
      <c r="F27" s="0" t="s">
        <v>3136</v>
      </c>
      <c r="G27" s="0" t="s">
        <v>1577</v>
      </c>
    </row>
    <row customHeight="1" ht="11.25">
      <c r="A28" s="374" t="s">
        <v>16</v>
      </c>
      <c r="B28" s="0" t="s">
        <v>3158</v>
      </c>
      <c r="C28" s="0" t="s">
        <v>3159</v>
      </c>
      <c r="D28" s="0" t="s">
        <v>3178</v>
      </c>
      <c r="E28" s="0" t="s">
        <v>3179</v>
      </c>
      <c r="F28" s="0" t="s">
        <v>3136</v>
      </c>
      <c r="G28" s="0" t="s">
        <v>1585</v>
      </c>
    </row>
    <row customHeight="1" ht="11.25">
      <c r="A29" s="374" t="s">
        <v>16</v>
      </c>
      <c r="B29" s="0" t="s">
        <v>3180</v>
      </c>
      <c r="C29" s="0" t="s">
        <v>3181</v>
      </c>
      <c r="D29" s="0" t="s">
        <v>3180</v>
      </c>
      <c r="E29" s="0" t="s">
        <v>3181</v>
      </c>
      <c r="F29" s="0" t="s">
        <v>3157</v>
      </c>
      <c r="G29" s="0" t="s">
        <v>1587</v>
      </c>
    </row>
    <row customHeight="1" ht="11.25">
      <c r="A30" s="374" t="s">
        <v>16</v>
      </c>
      <c r="B30" s="0" t="s">
        <v>3182</v>
      </c>
      <c r="C30" s="0" t="s">
        <v>3183</v>
      </c>
      <c r="D30" s="0" t="s">
        <v>3182</v>
      </c>
      <c r="E30" s="0" t="s">
        <v>3183</v>
      </c>
      <c r="F30" s="0" t="s">
        <v>3157</v>
      </c>
      <c r="G30" s="0" t="s">
        <v>1590</v>
      </c>
    </row>
    <row customHeight="1" ht="11.25">
      <c r="A31" s="374" t="s">
        <v>16</v>
      </c>
      <c r="B31" s="0" t="s">
        <v>3184</v>
      </c>
      <c r="C31" s="0" t="s">
        <v>3185</v>
      </c>
      <c r="D31" s="0" t="s">
        <v>3184</v>
      </c>
      <c r="E31" s="0" t="s">
        <v>3185</v>
      </c>
      <c r="F31" s="0" t="s">
        <v>3157</v>
      </c>
      <c r="G31" s="0" t="s">
        <v>1596</v>
      </c>
    </row>
    <row customHeight="1" ht="11.25">
      <c r="A32" s="374" t="s">
        <v>16</v>
      </c>
      <c r="B32" s="0" t="s">
        <v>3186</v>
      </c>
      <c r="C32" s="0" t="s">
        <v>3187</v>
      </c>
      <c r="D32" s="0" t="s">
        <v>3188</v>
      </c>
      <c r="E32" s="0" t="s">
        <v>3189</v>
      </c>
      <c r="F32" s="0" t="s">
        <v>3136</v>
      </c>
      <c r="G32" s="0" t="s">
        <v>1598</v>
      </c>
    </row>
    <row customHeight="1" ht="11.25">
      <c r="A33" s="374" t="s">
        <v>16</v>
      </c>
      <c r="B33" s="0" t="s">
        <v>3186</v>
      </c>
      <c r="C33" s="0" t="s">
        <v>3187</v>
      </c>
      <c r="D33" s="0" t="s">
        <v>3190</v>
      </c>
      <c r="E33" s="0" t="s">
        <v>3191</v>
      </c>
      <c r="F33" s="0" t="s">
        <v>3136</v>
      </c>
      <c r="G33" s="0" t="s">
        <v>1600</v>
      </c>
    </row>
    <row customHeight="1" ht="11.25">
      <c r="A34" s="374" t="s">
        <v>16</v>
      </c>
      <c r="B34" s="0" t="s">
        <v>3186</v>
      </c>
      <c r="C34" s="0" t="s">
        <v>3187</v>
      </c>
      <c r="D34" s="0" t="s">
        <v>3192</v>
      </c>
      <c r="E34" s="0" t="s">
        <v>3193</v>
      </c>
      <c r="F34" s="0" t="s">
        <v>3136</v>
      </c>
      <c r="G34" s="0" t="s">
        <v>1602</v>
      </c>
    </row>
    <row customHeight="1" ht="11.25">
      <c r="A35" s="374" t="s">
        <v>16</v>
      </c>
      <c r="B35" s="0" t="s">
        <v>3186</v>
      </c>
      <c r="C35" s="0" t="s">
        <v>3187</v>
      </c>
      <c r="D35" s="0" t="s">
        <v>3186</v>
      </c>
      <c r="E35" s="0" t="s">
        <v>3187</v>
      </c>
      <c r="F35" s="0" t="s">
        <v>3133</v>
      </c>
      <c r="G35" s="0" t="s">
        <v>1607</v>
      </c>
    </row>
    <row customHeight="1" ht="11.25">
      <c r="A36" s="374" t="s">
        <v>16</v>
      </c>
      <c r="B36" s="0" t="s">
        <v>3186</v>
      </c>
      <c r="C36" s="0" t="s">
        <v>3187</v>
      </c>
      <c r="D36" s="0" t="s">
        <v>3194</v>
      </c>
      <c r="E36" s="0" t="s">
        <v>3195</v>
      </c>
      <c r="F36" s="0" t="s">
        <v>3132</v>
      </c>
      <c r="G36" s="0" t="s">
        <v>1612</v>
      </c>
    </row>
    <row customHeight="1" ht="11.25">
      <c r="A37" s="374" t="s">
        <v>16</v>
      </c>
      <c r="B37" s="0" t="s">
        <v>3186</v>
      </c>
      <c r="C37" s="0" t="s">
        <v>3187</v>
      </c>
      <c r="D37" s="0" t="s">
        <v>3196</v>
      </c>
      <c r="E37" s="0" t="s">
        <v>3197</v>
      </c>
      <c r="F37" s="0" t="s">
        <v>3136</v>
      </c>
      <c r="G37" s="0" t="s">
        <v>1616</v>
      </c>
    </row>
    <row customHeight="1" ht="11.25">
      <c r="A38" s="374" t="s">
        <v>16</v>
      </c>
      <c r="B38" s="0" t="s">
        <v>3186</v>
      </c>
      <c r="C38" s="0" t="s">
        <v>3187</v>
      </c>
      <c r="D38" s="0" t="s">
        <v>3198</v>
      </c>
      <c r="E38" s="0" t="s">
        <v>3199</v>
      </c>
      <c r="F38" s="0" t="s">
        <v>3136</v>
      </c>
      <c r="G38" s="0" t="s">
        <v>1624</v>
      </c>
    </row>
    <row customHeight="1" ht="11.25">
      <c r="A39" s="374" t="s">
        <v>16</v>
      </c>
      <c r="B39" s="0" t="s">
        <v>3186</v>
      </c>
      <c r="C39" s="0" t="s">
        <v>3187</v>
      </c>
      <c r="D39" s="0" t="s">
        <v>3200</v>
      </c>
      <c r="E39" s="0" t="s">
        <v>3201</v>
      </c>
      <c r="F39" s="0" t="s">
        <v>3136</v>
      </c>
      <c r="G39" s="0" t="s">
        <v>1630</v>
      </c>
    </row>
    <row customHeight="1" ht="11.25">
      <c r="A40" s="374" t="s">
        <v>16</v>
      </c>
      <c r="B40" s="0" t="s">
        <v>3186</v>
      </c>
      <c r="C40" s="0" t="s">
        <v>3187</v>
      </c>
      <c r="D40" s="0" t="s">
        <v>3202</v>
      </c>
      <c r="E40" s="0" t="s">
        <v>3203</v>
      </c>
      <c r="F40" s="0" t="s">
        <v>3136</v>
      </c>
      <c r="G40" s="0" t="s">
        <v>1635</v>
      </c>
    </row>
    <row customHeight="1" ht="11.25">
      <c r="A41" s="374" t="s">
        <v>16</v>
      </c>
      <c r="B41" s="0" t="s">
        <v>3204</v>
      </c>
      <c r="C41" s="0" t="s">
        <v>3205</v>
      </c>
      <c r="D41" s="0" t="s">
        <v>3204</v>
      </c>
      <c r="E41" s="0" t="s">
        <v>3205</v>
      </c>
      <c r="F41" s="0" t="s">
        <v>3157</v>
      </c>
      <c r="G41" s="0" t="s">
        <v>1639</v>
      </c>
    </row>
    <row customHeight="1" ht="11.25">
      <c r="A42" s="374" t="s">
        <v>16</v>
      </c>
      <c r="B42" s="0" t="s">
        <v>3206</v>
      </c>
      <c r="C42" s="0" t="s">
        <v>3207</v>
      </c>
      <c r="D42" s="0" t="s">
        <v>3208</v>
      </c>
      <c r="E42" s="0" t="s">
        <v>3209</v>
      </c>
      <c r="F42" s="0" t="s">
        <v>3136</v>
      </c>
      <c r="G42" s="0" t="s">
        <v>1642</v>
      </c>
    </row>
    <row customHeight="1" ht="11.25">
      <c r="A43" s="374" t="s">
        <v>16</v>
      </c>
      <c r="B43" s="0" t="s">
        <v>3206</v>
      </c>
      <c r="C43" s="0" t="s">
        <v>3207</v>
      </c>
      <c r="D43" s="0" t="s">
        <v>3210</v>
      </c>
      <c r="E43" s="0" t="s">
        <v>3211</v>
      </c>
      <c r="F43" s="0" t="s">
        <v>3136</v>
      </c>
      <c r="G43" s="0" t="s">
        <v>1649</v>
      </c>
    </row>
    <row customHeight="1" ht="11.25">
      <c r="A44" s="374" t="s">
        <v>16</v>
      </c>
      <c r="B44" s="0" t="s">
        <v>3206</v>
      </c>
      <c r="C44" s="0" t="s">
        <v>3207</v>
      </c>
      <c r="D44" s="0" t="s">
        <v>3212</v>
      </c>
      <c r="E44" s="0" t="s">
        <v>3213</v>
      </c>
      <c r="F44" s="0" t="s">
        <v>3136</v>
      </c>
      <c r="G44" s="0" t="s">
        <v>1658</v>
      </c>
    </row>
    <row customHeight="1" ht="11.25">
      <c r="A45" s="374" t="s">
        <v>16</v>
      </c>
      <c r="B45" s="0" t="s">
        <v>3206</v>
      </c>
      <c r="C45" s="0" t="s">
        <v>3207</v>
      </c>
      <c r="D45" s="0" t="s">
        <v>3214</v>
      </c>
      <c r="E45" s="0" t="s">
        <v>3215</v>
      </c>
      <c r="F45" s="0" t="s">
        <v>3136</v>
      </c>
      <c r="G45" s="0" t="s">
        <v>1663</v>
      </c>
    </row>
    <row customHeight="1" ht="11.25">
      <c r="A46" s="374" t="s">
        <v>16</v>
      </c>
      <c r="B46" s="0" t="s">
        <v>3206</v>
      </c>
      <c r="C46" s="0" t="s">
        <v>3207</v>
      </c>
      <c r="D46" s="0" t="s">
        <v>3216</v>
      </c>
      <c r="E46" s="0" t="s">
        <v>3217</v>
      </c>
      <c r="F46" s="0" t="s">
        <v>3132</v>
      </c>
      <c r="G46" s="0" t="s">
        <v>1666</v>
      </c>
    </row>
    <row customHeight="1" ht="11.25">
      <c r="A47" s="374" t="s">
        <v>16</v>
      </c>
      <c r="B47" s="0" t="s">
        <v>3206</v>
      </c>
      <c r="C47" s="0" t="s">
        <v>3207</v>
      </c>
      <c r="D47" s="0" t="s">
        <v>3218</v>
      </c>
      <c r="E47" s="0" t="s">
        <v>3219</v>
      </c>
      <c r="F47" s="0" t="s">
        <v>3136</v>
      </c>
      <c r="G47" s="0" t="s">
        <v>1672</v>
      </c>
    </row>
    <row customHeight="1" ht="11.25">
      <c r="A48" s="374" t="s">
        <v>16</v>
      </c>
      <c r="B48" s="0" t="s">
        <v>3206</v>
      </c>
      <c r="C48" s="0" t="s">
        <v>3207</v>
      </c>
      <c r="D48" s="0" t="s">
        <v>3206</v>
      </c>
      <c r="E48" s="0" t="s">
        <v>3207</v>
      </c>
      <c r="F48" s="0" t="s">
        <v>3133</v>
      </c>
      <c r="G48" s="0" t="s">
        <v>1677</v>
      </c>
    </row>
    <row customHeight="1" ht="11.25">
      <c r="A49" s="374" t="s">
        <v>16</v>
      </c>
      <c r="B49" s="0" t="s">
        <v>3206</v>
      </c>
      <c r="C49" s="0" t="s">
        <v>3207</v>
      </c>
      <c r="D49" s="0" t="s">
        <v>3220</v>
      </c>
      <c r="E49" s="0" t="s">
        <v>3221</v>
      </c>
      <c r="F49" s="0" t="s">
        <v>3132</v>
      </c>
      <c r="G49" s="0" t="s">
        <v>1680</v>
      </c>
    </row>
    <row customHeight="1" ht="11.25">
      <c r="A50" s="374" t="s">
        <v>16</v>
      </c>
      <c r="B50" s="0" t="s">
        <v>3206</v>
      </c>
      <c r="C50" s="0" t="s">
        <v>3207</v>
      </c>
      <c r="D50" s="0" t="s">
        <v>3222</v>
      </c>
      <c r="E50" s="0" t="s">
        <v>3223</v>
      </c>
      <c r="F50" s="0" t="s">
        <v>3136</v>
      </c>
      <c r="G50" s="0" t="s">
        <v>1684</v>
      </c>
    </row>
    <row customHeight="1" ht="11.25">
      <c r="A51" s="374" t="s">
        <v>16</v>
      </c>
      <c r="B51" s="0" t="s">
        <v>3224</v>
      </c>
      <c r="C51" s="0" t="s">
        <v>3225</v>
      </c>
      <c r="D51" s="0" t="s">
        <v>3224</v>
      </c>
      <c r="E51" s="0" t="s">
        <v>3225</v>
      </c>
      <c r="F51" s="0" t="s">
        <v>3157</v>
      </c>
      <c r="G51" s="0" t="s">
        <v>1689</v>
      </c>
    </row>
    <row customHeight="1" ht="11.25">
      <c r="A52" s="374" t="s">
        <v>16</v>
      </c>
      <c r="B52" s="0" t="s">
        <v>3226</v>
      </c>
      <c r="C52" s="0" t="s">
        <v>3227</v>
      </c>
      <c r="D52" s="0" t="s">
        <v>3228</v>
      </c>
      <c r="E52" s="0" t="s">
        <v>3229</v>
      </c>
      <c r="F52" s="0" t="s">
        <v>3132</v>
      </c>
      <c r="G52" s="0" t="s">
        <v>1693</v>
      </c>
    </row>
    <row customHeight="1" ht="11.25">
      <c r="A53" s="374" t="s">
        <v>16</v>
      </c>
      <c r="B53" s="0" t="s">
        <v>3226</v>
      </c>
      <c r="C53" s="0" t="s">
        <v>3227</v>
      </c>
      <c r="D53" s="0" t="s">
        <v>3230</v>
      </c>
      <c r="E53" s="0" t="s">
        <v>3231</v>
      </c>
      <c r="F53" s="0" t="s">
        <v>3136</v>
      </c>
      <c r="G53" s="0" t="s">
        <v>1695</v>
      </c>
    </row>
    <row customHeight="1" ht="11.25">
      <c r="A54" s="374" t="s">
        <v>16</v>
      </c>
      <c r="B54" s="0" t="s">
        <v>3226</v>
      </c>
      <c r="C54" s="0" t="s">
        <v>3227</v>
      </c>
      <c r="D54" s="0" t="s">
        <v>3232</v>
      </c>
      <c r="E54" s="0" t="s">
        <v>3233</v>
      </c>
      <c r="F54" s="0" t="s">
        <v>3136</v>
      </c>
      <c r="G54" s="0" t="s">
        <v>1698</v>
      </c>
    </row>
    <row customHeight="1" ht="11.25">
      <c r="A55" s="374" t="s">
        <v>16</v>
      </c>
      <c r="B55" s="0" t="s">
        <v>3226</v>
      </c>
      <c r="C55" s="0" t="s">
        <v>3227</v>
      </c>
      <c r="D55" s="0" t="s">
        <v>3234</v>
      </c>
      <c r="E55" s="0" t="s">
        <v>3235</v>
      </c>
      <c r="F55" s="0" t="s">
        <v>3136</v>
      </c>
      <c r="G55" s="0" t="s">
        <v>1702</v>
      </c>
    </row>
    <row customHeight="1" ht="11.25">
      <c r="A56" s="374" t="s">
        <v>16</v>
      </c>
      <c r="B56" s="0" t="s">
        <v>3226</v>
      </c>
      <c r="C56" s="0" t="s">
        <v>3227</v>
      </c>
      <c r="D56" s="0" t="s">
        <v>3226</v>
      </c>
      <c r="E56" s="0" t="s">
        <v>3227</v>
      </c>
      <c r="F56" s="0" t="s">
        <v>3133</v>
      </c>
      <c r="G56" s="0" t="s">
        <v>1706</v>
      </c>
    </row>
    <row customHeight="1" ht="11.25">
      <c r="A57" s="374" t="s">
        <v>16</v>
      </c>
      <c r="B57" s="0" t="s">
        <v>3226</v>
      </c>
      <c r="C57" s="0" t="s">
        <v>3227</v>
      </c>
      <c r="D57" s="0" t="s">
        <v>3236</v>
      </c>
      <c r="E57" s="0" t="s">
        <v>3237</v>
      </c>
      <c r="F57" s="0" t="s">
        <v>3132</v>
      </c>
      <c r="G57" s="0" t="s">
        <v>1709</v>
      </c>
    </row>
    <row customHeight="1" ht="11.25">
      <c r="A58" s="374" t="s">
        <v>16</v>
      </c>
      <c r="B58" s="0" t="s">
        <v>3226</v>
      </c>
      <c r="C58" s="0" t="s">
        <v>3227</v>
      </c>
      <c r="D58" s="0" t="s">
        <v>3238</v>
      </c>
      <c r="E58" s="0" t="s">
        <v>3239</v>
      </c>
      <c r="F58" s="0" t="s">
        <v>3136</v>
      </c>
      <c r="G58" s="0" t="s">
        <v>1712</v>
      </c>
    </row>
    <row customHeight="1" ht="11.25">
      <c r="A59" s="374" t="s">
        <v>16</v>
      </c>
      <c r="B59" s="0" t="s">
        <v>3226</v>
      </c>
      <c r="C59" s="0" t="s">
        <v>3227</v>
      </c>
      <c r="D59" s="0" t="s">
        <v>3240</v>
      </c>
      <c r="E59" s="0" t="s">
        <v>3241</v>
      </c>
      <c r="F59" s="0" t="s">
        <v>3132</v>
      </c>
      <c r="G59" s="0" t="s">
        <v>1716</v>
      </c>
    </row>
    <row customHeight="1" ht="11.25">
      <c r="A60" s="374" t="s">
        <v>16</v>
      </c>
      <c r="B60" s="0" t="s">
        <v>3226</v>
      </c>
      <c r="C60" s="0" t="s">
        <v>3227</v>
      </c>
      <c r="D60" s="0" t="s">
        <v>3242</v>
      </c>
      <c r="E60" s="0" t="s">
        <v>3243</v>
      </c>
      <c r="F60" s="0" t="s">
        <v>3136</v>
      </c>
      <c r="G60" s="0" t="s">
        <v>1719</v>
      </c>
    </row>
    <row customHeight="1" ht="11.25">
      <c r="A61" s="374" t="s">
        <v>16</v>
      </c>
      <c r="B61" s="0" t="s">
        <v>3226</v>
      </c>
      <c r="C61" s="0" t="s">
        <v>3227</v>
      </c>
      <c r="D61" s="0" t="s">
        <v>3244</v>
      </c>
      <c r="E61" s="0" t="s">
        <v>3245</v>
      </c>
      <c r="F61" s="0" t="s">
        <v>3132</v>
      </c>
      <c r="G61" s="0" t="s">
        <v>3246</v>
      </c>
    </row>
    <row customHeight="1" ht="11.25">
      <c r="A62" s="374" t="s">
        <v>16</v>
      </c>
      <c r="B62" s="0" t="s">
        <v>3226</v>
      </c>
      <c r="C62" s="0" t="s">
        <v>3227</v>
      </c>
      <c r="D62" s="0" t="s">
        <v>3247</v>
      </c>
      <c r="E62" s="0" t="s">
        <v>3248</v>
      </c>
      <c r="F62" s="0" t="s">
        <v>3136</v>
      </c>
      <c r="G62" s="0" t="s">
        <v>3249</v>
      </c>
    </row>
    <row customHeight="1" ht="11.25">
      <c r="A63" s="374" t="s">
        <v>16</v>
      </c>
      <c r="B63" s="0" t="s">
        <v>3226</v>
      </c>
      <c r="C63" s="0" t="s">
        <v>3227</v>
      </c>
      <c r="D63" s="0" t="s">
        <v>3250</v>
      </c>
      <c r="E63" s="0" t="s">
        <v>3251</v>
      </c>
      <c r="F63" s="0" t="s">
        <v>3136</v>
      </c>
      <c r="G63" s="0" t="s">
        <v>3252</v>
      </c>
    </row>
    <row customHeight="1" ht="11.25">
      <c r="A64" s="374" t="s">
        <v>16</v>
      </c>
      <c r="B64" s="0" t="s">
        <v>3253</v>
      </c>
      <c r="C64" s="0" t="s">
        <v>3254</v>
      </c>
      <c r="D64" s="0" t="s">
        <v>3253</v>
      </c>
      <c r="E64" s="0" t="s">
        <v>3254</v>
      </c>
      <c r="F64" s="0" t="s">
        <v>3157</v>
      </c>
      <c r="G64" s="0" t="s">
        <v>3255</v>
      </c>
    </row>
    <row customHeight="1" ht="11.25">
      <c r="A65" s="374" t="s">
        <v>16</v>
      </c>
      <c r="B65" s="0" t="s">
        <v>3256</v>
      </c>
      <c r="C65" s="0" t="s">
        <v>3257</v>
      </c>
      <c r="D65" s="0" t="s">
        <v>3256</v>
      </c>
      <c r="E65" s="0" t="s">
        <v>3257</v>
      </c>
      <c r="F65" s="0" t="s">
        <v>3157</v>
      </c>
      <c r="G65" s="0" t="s">
        <v>3258</v>
      </c>
    </row>
    <row customHeight="1" ht="11.25">
      <c r="A66" s="374" t="s">
        <v>16</v>
      </c>
      <c r="B66" s="0" t="s">
        <v>3259</v>
      </c>
      <c r="C66" s="0" t="s">
        <v>3260</v>
      </c>
      <c r="D66" s="0" t="s">
        <v>3259</v>
      </c>
      <c r="E66" s="0" t="s">
        <v>3260</v>
      </c>
      <c r="F66" s="0" t="s">
        <v>3157</v>
      </c>
      <c r="G66" s="0" t="s">
        <v>3261</v>
      </c>
    </row>
    <row customHeight="1" ht="11.25">
      <c r="A67" s="374" t="s">
        <v>16</v>
      </c>
      <c r="B67" s="0" t="s">
        <v>3262</v>
      </c>
      <c r="C67" s="0" t="s">
        <v>3263</v>
      </c>
      <c r="D67" s="0" t="s">
        <v>3264</v>
      </c>
      <c r="E67" s="0" t="s">
        <v>3265</v>
      </c>
      <c r="F67" s="0" t="s">
        <v>3132</v>
      </c>
      <c r="G67" s="0" t="s">
        <v>2035</v>
      </c>
    </row>
    <row customHeight="1" ht="11.25">
      <c r="A68" s="374" t="s">
        <v>16</v>
      </c>
      <c r="B68" s="0" t="s">
        <v>3262</v>
      </c>
      <c r="C68" s="0" t="s">
        <v>3263</v>
      </c>
      <c r="D68" s="0" t="s">
        <v>3266</v>
      </c>
      <c r="E68" s="0" t="s">
        <v>3267</v>
      </c>
      <c r="F68" s="0" t="s">
        <v>3136</v>
      </c>
      <c r="G68" s="0" t="s">
        <v>3268</v>
      </c>
    </row>
    <row customHeight="1" ht="11.25">
      <c r="A69" s="374" t="s">
        <v>16</v>
      </c>
      <c r="B69" s="0" t="s">
        <v>3262</v>
      </c>
      <c r="C69" s="0" t="s">
        <v>3263</v>
      </c>
      <c r="D69" s="0" t="s">
        <v>3269</v>
      </c>
      <c r="E69" s="0" t="s">
        <v>3270</v>
      </c>
      <c r="F69" s="0" t="s">
        <v>3132</v>
      </c>
      <c r="G69" s="0" t="s">
        <v>2238</v>
      </c>
    </row>
    <row customHeight="1" ht="11.25">
      <c r="A70" s="374" t="s">
        <v>16</v>
      </c>
      <c r="B70" s="0" t="s">
        <v>3262</v>
      </c>
      <c r="C70" s="0" t="s">
        <v>3263</v>
      </c>
      <c r="D70" s="0" t="s">
        <v>3271</v>
      </c>
      <c r="E70" s="0" t="s">
        <v>3272</v>
      </c>
      <c r="F70" s="0" t="s">
        <v>3132</v>
      </c>
      <c r="G70" s="0" t="s">
        <v>3273</v>
      </c>
    </row>
    <row customHeight="1" ht="11.25">
      <c r="A71" s="374" t="s">
        <v>16</v>
      </c>
      <c r="B71" s="0" t="s">
        <v>3262</v>
      </c>
      <c r="C71" s="0" t="s">
        <v>3263</v>
      </c>
      <c r="D71" s="0" t="s">
        <v>3274</v>
      </c>
      <c r="E71" s="0" t="s">
        <v>3275</v>
      </c>
      <c r="F71" s="0" t="s">
        <v>3132</v>
      </c>
      <c r="G71" s="0" t="s">
        <v>3276</v>
      </c>
    </row>
    <row customHeight="1" ht="11.25">
      <c r="A72" s="374" t="s">
        <v>16</v>
      </c>
      <c r="B72" s="0" t="s">
        <v>3262</v>
      </c>
      <c r="C72" s="0" t="s">
        <v>3263</v>
      </c>
      <c r="D72" s="0" t="s">
        <v>3277</v>
      </c>
      <c r="E72" s="0" t="s">
        <v>3278</v>
      </c>
      <c r="F72" s="0" t="s">
        <v>3132</v>
      </c>
      <c r="G72" s="0" t="s">
        <v>3279</v>
      </c>
    </row>
    <row customHeight="1" ht="11.25">
      <c r="A73" s="374" t="s">
        <v>16</v>
      </c>
      <c r="B73" s="0" t="s">
        <v>3262</v>
      </c>
      <c r="C73" s="0" t="s">
        <v>3263</v>
      </c>
      <c r="D73" s="0" t="s">
        <v>3280</v>
      </c>
      <c r="E73" s="0" t="s">
        <v>3281</v>
      </c>
      <c r="F73" s="0" t="s">
        <v>3282</v>
      </c>
      <c r="G73" s="0" t="s">
        <v>3283</v>
      </c>
    </row>
    <row customHeight="1" ht="11.25">
      <c r="A74" s="374" t="s">
        <v>16</v>
      </c>
      <c r="B74" s="0" t="s">
        <v>3262</v>
      </c>
      <c r="C74" s="0" t="s">
        <v>3263</v>
      </c>
      <c r="D74" s="0" t="s">
        <v>3262</v>
      </c>
      <c r="E74" s="0" t="s">
        <v>3263</v>
      </c>
      <c r="F74" s="0" t="s">
        <v>3133</v>
      </c>
      <c r="G74" s="0" t="s">
        <v>3284</v>
      </c>
    </row>
    <row customHeight="1" ht="11.25">
      <c r="A75" s="374" t="s">
        <v>16</v>
      </c>
      <c r="B75" s="0" t="s">
        <v>3262</v>
      </c>
      <c r="C75" s="0" t="s">
        <v>3263</v>
      </c>
      <c r="D75" s="0" t="s">
        <v>3285</v>
      </c>
      <c r="E75" s="0" t="s">
        <v>3286</v>
      </c>
      <c r="F75" s="0" t="s">
        <v>3132</v>
      </c>
      <c r="G75" s="0" t="s">
        <v>3287</v>
      </c>
    </row>
    <row customHeight="1" ht="11.25">
      <c r="A76" s="374" t="s">
        <v>16</v>
      </c>
      <c r="B76" s="0" t="s">
        <v>3288</v>
      </c>
      <c r="C76" s="0" t="s">
        <v>3289</v>
      </c>
      <c r="D76" s="0" t="s">
        <v>3288</v>
      </c>
      <c r="E76" s="0" t="s">
        <v>3289</v>
      </c>
      <c r="F76" s="0" t="s">
        <v>3157</v>
      </c>
      <c r="G76" s="0" t="s">
        <v>3290</v>
      </c>
    </row>
    <row customHeight="1" ht="11.25">
      <c r="A77" s="374" t="s">
        <v>16</v>
      </c>
      <c r="B77" s="0" t="s">
        <v>3291</v>
      </c>
      <c r="C77" s="0" t="s">
        <v>3292</v>
      </c>
      <c r="D77" s="0" t="s">
        <v>3293</v>
      </c>
      <c r="E77" s="0" t="s">
        <v>3294</v>
      </c>
      <c r="F77" s="0" t="s">
        <v>3132</v>
      </c>
      <c r="G77" s="0" t="s">
        <v>3295</v>
      </c>
    </row>
    <row customHeight="1" ht="11.25">
      <c r="A78" s="374" t="s">
        <v>16</v>
      </c>
      <c r="B78" s="0" t="s">
        <v>3291</v>
      </c>
      <c r="C78" s="0" t="s">
        <v>3292</v>
      </c>
      <c r="D78" s="0" t="s">
        <v>3296</v>
      </c>
      <c r="E78" s="0" t="s">
        <v>3297</v>
      </c>
      <c r="F78" s="0" t="s">
        <v>3132</v>
      </c>
      <c r="G78" s="0" t="s">
        <v>3298</v>
      </c>
    </row>
    <row customHeight="1" ht="11.25">
      <c r="A79" s="374" t="s">
        <v>16</v>
      </c>
      <c r="B79" s="0" t="s">
        <v>3291</v>
      </c>
      <c r="C79" s="0" t="s">
        <v>3292</v>
      </c>
      <c r="D79" s="0" t="s">
        <v>3299</v>
      </c>
      <c r="E79" s="0" t="s">
        <v>3300</v>
      </c>
      <c r="F79" s="0" t="s">
        <v>3136</v>
      </c>
      <c r="G79" s="0" t="s">
        <v>3301</v>
      </c>
    </row>
    <row customHeight="1" ht="11.25">
      <c r="A80" s="374" t="s">
        <v>16</v>
      </c>
      <c r="B80" s="0" t="s">
        <v>3291</v>
      </c>
      <c r="C80" s="0" t="s">
        <v>3292</v>
      </c>
      <c r="D80" s="0" t="s">
        <v>3302</v>
      </c>
      <c r="E80" s="0" t="s">
        <v>3303</v>
      </c>
      <c r="F80" s="0" t="s">
        <v>3136</v>
      </c>
      <c r="G80" s="0" t="s">
        <v>3304</v>
      </c>
    </row>
    <row customHeight="1" ht="11.25">
      <c r="A81" s="374" t="s">
        <v>16</v>
      </c>
      <c r="B81" s="0" t="s">
        <v>3291</v>
      </c>
      <c r="C81" s="0" t="s">
        <v>3292</v>
      </c>
      <c r="D81" s="0" t="s">
        <v>3305</v>
      </c>
      <c r="E81" s="0" t="s">
        <v>3306</v>
      </c>
      <c r="F81" s="0" t="s">
        <v>3282</v>
      </c>
      <c r="G81" s="0" t="s">
        <v>3307</v>
      </c>
    </row>
    <row customHeight="1" ht="11.25">
      <c r="A82" s="374" t="s">
        <v>16</v>
      </c>
      <c r="B82" s="0" t="s">
        <v>3291</v>
      </c>
      <c r="C82" s="0" t="s">
        <v>3292</v>
      </c>
      <c r="D82" s="0" t="s">
        <v>3308</v>
      </c>
      <c r="E82" s="0" t="s">
        <v>3309</v>
      </c>
      <c r="F82" s="0" t="s">
        <v>3136</v>
      </c>
      <c r="G82" s="0" t="s">
        <v>3310</v>
      </c>
    </row>
    <row customHeight="1" ht="11.25">
      <c r="A83" s="374" t="s">
        <v>16</v>
      </c>
      <c r="B83" s="0" t="s">
        <v>3291</v>
      </c>
      <c r="C83" s="0" t="s">
        <v>3292</v>
      </c>
      <c r="D83" s="0" t="s">
        <v>3311</v>
      </c>
      <c r="E83" s="0" t="s">
        <v>3312</v>
      </c>
      <c r="F83" s="0" t="s">
        <v>3136</v>
      </c>
      <c r="G83" s="0" t="s">
        <v>3313</v>
      </c>
    </row>
    <row customHeight="1" ht="11.25">
      <c r="A84" s="374" t="s">
        <v>16</v>
      </c>
      <c r="B84" s="0" t="s">
        <v>3291</v>
      </c>
      <c r="C84" s="0" t="s">
        <v>3292</v>
      </c>
      <c r="D84" s="0" t="s">
        <v>3314</v>
      </c>
      <c r="E84" s="0" t="s">
        <v>3315</v>
      </c>
      <c r="F84" s="0" t="s">
        <v>3136</v>
      </c>
      <c r="G84" s="0" t="s">
        <v>3316</v>
      </c>
    </row>
    <row customHeight="1" ht="11.25">
      <c r="A85" s="374" t="s">
        <v>16</v>
      </c>
      <c r="B85" s="0" t="s">
        <v>3291</v>
      </c>
      <c r="C85" s="0" t="s">
        <v>3292</v>
      </c>
      <c r="D85" s="0" t="s">
        <v>3291</v>
      </c>
      <c r="E85" s="0" t="s">
        <v>3292</v>
      </c>
      <c r="F85" s="0" t="s">
        <v>3133</v>
      </c>
      <c r="G85" s="0" t="s">
        <v>3317</v>
      </c>
    </row>
    <row customHeight="1" ht="11.25">
      <c r="A86" s="374" t="s">
        <v>16</v>
      </c>
      <c r="B86" s="0" t="s">
        <v>3291</v>
      </c>
      <c r="C86" s="0" t="s">
        <v>3292</v>
      </c>
      <c r="D86" s="0" t="s">
        <v>3318</v>
      </c>
      <c r="E86" s="0" t="s">
        <v>3319</v>
      </c>
      <c r="F86" s="0" t="s">
        <v>3136</v>
      </c>
      <c r="G86" s="0" t="s">
        <v>3320</v>
      </c>
    </row>
    <row customHeight="1" ht="11.25">
      <c r="A87" s="374" t="s">
        <v>16</v>
      </c>
      <c r="B87" s="0" t="s">
        <v>3291</v>
      </c>
      <c r="C87" s="0" t="s">
        <v>3292</v>
      </c>
      <c r="D87" s="0" t="s">
        <v>3321</v>
      </c>
      <c r="E87" s="0" t="s">
        <v>3322</v>
      </c>
      <c r="F87" s="0" t="s">
        <v>3136</v>
      </c>
      <c r="G87" s="0" t="s">
        <v>3323</v>
      </c>
    </row>
    <row customHeight="1" ht="11.25">
      <c r="A88" s="374" t="s">
        <v>16</v>
      </c>
      <c r="B88" s="0" t="s">
        <v>3291</v>
      </c>
      <c r="C88" s="0" t="s">
        <v>3292</v>
      </c>
      <c r="D88" s="0" t="s">
        <v>3324</v>
      </c>
      <c r="E88" s="0" t="s">
        <v>3325</v>
      </c>
      <c r="F88" s="0" t="s">
        <v>3136</v>
      </c>
      <c r="G88" s="0" t="s">
        <v>3326</v>
      </c>
    </row>
    <row customHeight="1" ht="11.25">
      <c r="A89" s="374" t="s">
        <v>16</v>
      </c>
      <c r="B89" s="0" t="s">
        <v>3291</v>
      </c>
      <c r="C89" s="0" t="s">
        <v>3292</v>
      </c>
      <c r="D89" s="0" t="s">
        <v>3327</v>
      </c>
      <c r="E89" s="0" t="s">
        <v>3328</v>
      </c>
      <c r="F89" s="0" t="s">
        <v>3136</v>
      </c>
      <c r="G89" s="0" t="s">
        <v>3329</v>
      </c>
    </row>
    <row customHeight="1" ht="11.25">
      <c r="A90" s="374" t="s">
        <v>16</v>
      </c>
      <c r="B90" s="0" t="s">
        <v>3291</v>
      </c>
      <c r="C90" s="0" t="s">
        <v>3292</v>
      </c>
      <c r="D90" s="0" t="s">
        <v>3330</v>
      </c>
      <c r="E90" s="0" t="s">
        <v>3331</v>
      </c>
      <c r="F90" s="0" t="s">
        <v>3132</v>
      </c>
      <c r="G90" s="0" t="s">
        <v>3332</v>
      </c>
    </row>
    <row customHeight="1" ht="11.25">
      <c r="A91" s="374" t="s">
        <v>16</v>
      </c>
      <c r="B91" s="0" t="s">
        <v>3333</v>
      </c>
      <c r="C91" s="0" t="s">
        <v>3334</v>
      </c>
      <c r="D91" s="0" t="s">
        <v>3333</v>
      </c>
      <c r="E91" s="0" t="s">
        <v>3334</v>
      </c>
      <c r="F91" s="0" t="s">
        <v>3157</v>
      </c>
      <c r="G91" s="0" t="s">
        <v>3335</v>
      </c>
    </row>
    <row customHeight="1" ht="11.25">
      <c r="A92" s="374" t="s">
        <v>16</v>
      </c>
      <c r="B92" s="0" t="s">
        <v>3336</v>
      </c>
      <c r="C92" s="0" t="s">
        <v>3337</v>
      </c>
      <c r="D92" s="0" t="s">
        <v>3336</v>
      </c>
      <c r="E92" s="0" t="s">
        <v>3337</v>
      </c>
      <c r="F92" s="0" t="s">
        <v>3157</v>
      </c>
      <c r="G92" s="0" t="s">
        <v>3338</v>
      </c>
    </row>
    <row customHeight="1" ht="11.25">
      <c r="A93" s="374" t="s">
        <v>16</v>
      </c>
      <c r="B93" s="0" t="s">
        <v>3339</v>
      </c>
      <c r="C93" s="0" t="s">
        <v>3340</v>
      </c>
      <c r="D93" s="0" t="s">
        <v>3341</v>
      </c>
      <c r="E93" s="0" t="s">
        <v>3342</v>
      </c>
      <c r="F93" s="0" t="s">
        <v>3136</v>
      </c>
      <c r="G93" s="0" t="s">
        <v>3343</v>
      </c>
    </row>
    <row customHeight="1" ht="11.25">
      <c r="A94" s="374" t="s">
        <v>16</v>
      </c>
      <c r="B94" s="0" t="s">
        <v>3339</v>
      </c>
      <c r="C94" s="0" t="s">
        <v>3340</v>
      </c>
      <c r="D94" s="0" t="s">
        <v>3344</v>
      </c>
      <c r="E94" s="0" t="s">
        <v>3345</v>
      </c>
      <c r="F94" s="0" t="s">
        <v>3136</v>
      </c>
      <c r="G94" s="0" t="s">
        <v>3346</v>
      </c>
    </row>
    <row customHeight="1" ht="11.25">
      <c r="A95" s="374" t="s">
        <v>16</v>
      </c>
      <c r="B95" s="0" t="s">
        <v>3339</v>
      </c>
      <c r="C95" s="0" t="s">
        <v>3340</v>
      </c>
      <c r="D95" s="0" t="s">
        <v>3347</v>
      </c>
      <c r="E95" s="0" t="s">
        <v>3348</v>
      </c>
      <c r="F95" s="0" t="s">
        <v>3136</v>
      </c>
      <c r="G95" s="0" t="s">
        <v>3349</v>
      </c>
    </row>
    <row customHeight="1" ht="11.25">
      <c r="A96" s="374" t="s">
        <v>16</v>
      </c>
      <c r="B96" s="0" t="s">
        <v>3339</v>
      </c>
      <c r="C96" s="0" t="s">
        <v>3340</v>
      </c>
      <c r="D96" s="0" t="s">
        <v>3350</v>
      </c>
      <c r="E96" s="0" t="s">
        <v>3351</v>
      </c>
      <c r="F96" s="0" t="s">
        <v>3136</v>
      </c>
      <c r="G96" s="0" t="s">
        <v>3352</v>
      </c>
    </row>
    <row customHeight="1" ht="11.25">
      <c r="A97" s="374" t="s">
        <v>16</v>
      </c>
      <c r="B97" s="0" t="s">
        <v>3339</v>
      </c>
      <c r="C97" s="0" t="s">
        <v>3340</v>
      </c>
      <c r="D97" s="0" t="s">
        <v>3353</v>
      </c>
      <c r="E97" s="0" t="s">
        <v>3354</v>
      </c>
      <c r="F97" s="0" t="s">
        <v>3136</v>
      </c>
      <c r="G97" s="0" t="s">
        <v>3355</v>
      </c>
    </row>
    <row customHeight="1" ht="11.25">
      <c r="A98" s="374" t="s">
        <v>16</v>
      </c>
      <c r="B98" s="0" t="s">
        <v>3339</v>
      </c>
      <c r="C98" s="0" t="s">
        <v>3340</v>
      </c>
      <c r="D98" s="0" t="s">
        <v>3356</v>
      </c>
      <c r="E98" s="0" t="s">
        <v>3357</v>
      </c>
      <c r="F98" s="0" t="s">
        <v>3136</v>
      </c>
      <c r="G98" s="0" t="s">
        <v>3358</v>
      </c>
    </row>
    <row customHeight="1" ht="11.25">
      <c r="A99" s="374" t="s">
        <v>16</v>
      </c>
      <c r="B99" s="0" t="s">
        <v>3339</v>
      </c>
      <c r="C99" s="0" t="s">
        <v>3340</v>
      </c>
      <c r="D99" s="0" t="s">
        <v>3359</v>
      </c>
      <c r="E99" s="0" t="s">
        <v>3360</v>
      </c>
      <c r="F99" s="0" t="s">
        <v>3136</v>
      </c>
      <c r="G99" s="0" t="s">
        <v>3361</v>
      </c>
    </row>
    <row customHeight="1" ht="11.25">
      <c r="A100" s="374" t="s">
        <v>16</v>
      </c>
      <c r="B100" s="0" t="s">
        <v>3339</v>
      </c>
      <c r="C100" s="0" t="s">
        <v>3340</v>
      </c>
      <c r="D100" s="0" t="s">
        <v>3362</v>
      </c>
      <c r="E100" s="0" t="s">
        <v>3363</v>
      </c>
      <c r="F100" s="0" t="s">
        <v>3136</v>
      </c>
      <c r="G100" s="0" t="s">
        <v>3364</v>
      </c>
    </row>
    <row customHeight="1" ht="11.25">
      <c r="A101" s="374" t="s">
        <v>16</v>
      </c>
      <c r="B101" s="0" t="s">
        <v>3339</v>
      </c>
      <c r="C101" s="0" t="s">
        <v>3340</v>
      </c>
      <c r="D101" s="0" t="s">
        <v>3365</v>
      </c>
      <c r="E101" s="0" t="s">
        <v>3366</v>
      </c>
      <c r="F101" s="0" t="s">
        <v>3136</v>
      </c>
      <c r="G101" s="0" t="s">
        <v>3367</v>
      </c>
    </row>
    <row customHeight="1" ht="11.25">
      <c r="A102" s="374" t="s">
        <v>16</v>
      </c>
      <c r="B102" s="0" t="s">
        <v>3339</v>
      </c>
      <c r="C102" s="0" t="s">
        <v>3340</v>
      </c>
      <c r="D102" s="0" t="s">
        <v>3339</v>
      </c>
      <c r="E102" s="0" t="s">
        <v>3340</v>
      </c>
      <c r="F102" s="0" t="s">
        <v>3133</v>
      </c>
      <c r="G102" s="0" t="s">
        <v>3368</v>
      </c>
    </row>
    <row customHeight="1" ht="11.25">
      <c r="A103" s="374" t="s">
        <v>16</v>
      </c>
      <c r="B103" s="0" t="s">
        <v>3339</v>
      </c>
      <c r="C103" s="0" t="s">
        <v>3340</v>
      </c>
      <c r="D103" s="0" t="s">
        <v>3369</v>
      </c>
      <c r="E103" s="0" t="s">
        <v>3370</v>
      </c>
      <c r="F103" s="0" t="s">
        <v>3136</v>
      </c>
      <c r="G103" s="0" t="s">
        <v>3371</v>
      </c>
    </row>
    <row customHeight="1" ht="11.25">
      <c r="A104" s="374" t="s">
        <v>16</v>
      </c>
      <c r="B104" s="0" t="s">
        <v>3339</v>
      </c>
      <c r="C104" s="0" t="s">
        <v>3340</v>
      </c>
      <c r="D104" s="0" t="s">
        <v>3372</v>
      </c>
      <c r="E104" s="0" t="s">
        <v>3373</v>
      </c>
      <c r="F104" s="0" t="s">
        <v>3136</v>
      </c>
      <c r="G104" s="0" t="s">
        <v>3374</v>
      </c>
    </row>
    <row customHeight="1" ht="11.25">
      <c r="A105" s="374" t="s">
        <v>16</v>
      </c>
      <c r="B105" s="0" t="s">
        <v>3339</v>
      </c>
      <c r="C105" s="0" t="s">
        <v>3340</v>
      </c>
      <c r="D105" s="0" t="s">
        <v>3375</v>
      </c>
      <c r="E105" s="0" t="s">
        <v>3376</v>
      </c>
      <c r="F105" s="0" t="s">
        <v>3136</v>
      </c>
      <c r="G105" s="0" t="s">
        <v>3377</v>
      </c>
    </row>
    <row customHeight="1" ht="11.25">
      <c r="A106" s="374" t="s">
        <v>16</v>
      </c>
      <c r="B106" s="0" t="s">
        <v>3378</v>
      </c>
      <c r="C106" s="0" t="s">
        <v>3379</v>
      </c>
      <c r="D106" s="0" t="s">
        <v>3378</v>
      </c>
      <c r="E106" s="0" t="s">
        <v>3379</v>
      </c>
      <c r="F106" s="0" t="s">
        <v>3157</v>
      </c>
      <c r="G106" s="0" t="s">
        <v>3380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18E4-5768-CE66-B22F-26372E4A4A3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3381</v>
      </c>
      <c r="B1" s="836" t="s">
        <v>3382</v>
      </c>
      <c r="C1" s="1160" t="s">
        <v>3383</v>
      </c>
      <c r="D1" s="836" t="s">
        <v>3384</v>
      </c>
      <c r="E1" s="836" t="s">
        <v>3385</v>
      </c>
      <c r="F1" s="1160" t="s">
        <v>3386</v>
      </c>
      <c r="G1" s="1160" t="s">
        <v>3387</v>
      </c>
      <c r="H1" s="1160" t="s">
        <v>3388</v>
      </c>
      <c r="I1" s="1160" t="s">
        <v>3389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24AC-CBDA-EB84-B91D-C5E261A5FA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083F-F3A2-3396-3A6A-50F7796A9B8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3390</v>
      </c>
    </row>
    <row customHeight="1" ht="11.25">
      <c r="A2" s="184" t="s">
        <v>97</v>
      </c>
      <c r="B2" s="184" t="s">
        <v>3391</v>
      </c>
    </row>
    <row customHeight="1" ht="11.25">
      <c r="A3" s="184" t="s">
        <v>109</v>
      </c>
      <c r="B3" s="184" t="s">
        <v>3392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9553F-0C29-8791-45E6-EA0E8BEC6B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3393</v>
      </c>
      <c r="B1" s="836" t="s">
        <v>3394</v>
      </c>
    </row>
    <row customHeight="1" ht="11.25">
      <c r="A2" s="836">
        <v>4213775</v>
      </c>
      <c r="B2" s="836" t="s">
        <v>1233</v>
      </c>
    </row>
    <row customHeight="1" ht="11.25">
      <c r="A3" s="836">
        <v>4213784</v>
      </c>
      <c r="B3" s="836" t="s">
        <v>1268</v>
      </c>
    </row>
    <row customHeight="1" ht="11.25">
      <c r="A4" s="836">
        <v>4213781</v>
      </c>
      <c r="B4" s="836" t="s">
        <v>1261</v>
      </c>
    </row>
    <row customHeight="1" ht="11.25">
      <c r="A5" s="836">
        <v>4213776</v>
      </c>
      <c r="B5" s="836" t="s">
        <v>177</v>
      </c>
    </row>
    <row customHeight="1" ht="11.25">
      <c r="A6" s="836">
        <v>4213777</v>
      </c>
      <c r="B6" s="836" t="s">
        <v>183</v>
      </c>
    </row>
    <row customHeight="1" ht="11.25">
      <c r="A7" s="836">
        <v>4213778</v>
      </c>
      <c r="B7" s="836" t="s">
        <v>189</v>
      </c>
    </row>
    <row customHeight="1" ht="11.25">
      <c r="A8" s="836">
        <v>4213780</v>
      </c>
      <c r="B8" s="836" t="s">
        <v>195</v>
      </c>
    </row>
    <row customHeight="1" ht="11.25">
      <c r="A9" s="836">
        <v>4213779</v>
      </c>
      <c r="B9" s="836" t="s">
        <v>1402</v>
      </c>
    </row>
    <row customHeight="1" ht="11.25">
      <c r="A10" s="836">
        <v>4213783</v>
      </c>
      <c r="B10" s="836" t="s">
        <v>1417</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2B085-9EEB-F7FD-C1B4-5D6E6393205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3393</v>
      </c>
      <c r="B1" s="836" t="s">
        <v>3395</v>
      </c>
    </row>
    <row customHeight="1" ht="11.25">
      <c r="A2" s="836" t="s">
        <v>125</v>
      </c>
      <c r="B2" s="836" t="s">
        <v>1516</v>
      </c>
    </row>
    <row customHeight="1" ht="11.25">
      <c r="A3" s="836" t="s">
        <v>131</v>
      </c>
      <c r="B3" s="836" t="s">
        <v>1526</v>
      </c>
    </row>
    <row customHeight="1" ht="11.25">
      <c r="A4" s="836" t="s">
        <v>3396</v>
      </c>
      <c r="B4" s="836" t="s">
        <v>1535</v>
      </c>
    </row>
    <row customHeight="1" ht="11.25">
      <c r="A5" s="836" t="s">
        <v>3397</v>
      </c>
      <c r="B5" s="836" t="s">
        <v>1544</v>
      </c>
    </row>
    <row customHeight="1" ht="11.25">
      <c r="A6" s="836" t="s">
        <v>3398</v>
      </c>
      <c r="B6" s="836" t="s">
        <v>1550</v>
      </c>
    </row>
    <row customHeight="1" ht="11.25">
      <c r="A7" s="836" t="s">
        <v>3399</v>
      </c>
      <c r="B7" s="836" t="s">
        <v>1558</v>
      </c>
    </row>
    <row customHeight="1" ht="11.25">
      <c r="A8" s="836" t="s">
        <v>3400</v>
      </c>
      <c r="B8"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F645-172F-CA22-6E6D-10C32B32E6D8}"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3124</v>
      </c>
      <c r="B1" s="374" t="s">
        <v>3125</v>
      </c>
      <c r="C1" s="374" t="s">
        <v>3126</v>
      </c>
      <c r="D1" s="374" t="s">
        <v>3127</v>
      </c>
      <c r="E1" s="0" t="s">
        <v>3128</v>
      </c>
      <c r="F1" s="0" t="s">
        <v>3129</v>
      </c>
      <c r="G1" s="0" t="s">
        <v>3130</v>
      </c>
    </row>
    <row customHeight="1" ht="11.25">
      <c r="A2" s="0" t="s">
        <v>16</v>
      </c>
      <c r="B2" s="0" t="s">
        <v>99</v>
      </c>
      <c r="C2" s="0" t="s">
        <v>3131</v>
      </c>
      <c r="D2" s="0" t="s">
        <v>99</v>
      </c>
      <c r="E2" s="0" t="s">
        <v>3131</v>
      </c>
      <c r="F2" s="0" t="s">
        <v>3133</v>
      </c>
      <c r="G2" s="0" t="s">
        <v>102</v>
      </c>
    </row>
    <row customHeight="1" ht="11.25">
      <c r="A3" s="0" t="s">
        <v>16</v>
      </c>
      <c r="B3" s="0" t="s">
        <v>99</v>
      </c>
      <c r="C3" s="0" t="s">
        <v>3131</v>
      </c>
      <c r="D3" s="0" t="s">
        <v>3134</v>
      </c>
      <c r="E3" s="0" t="s">
        <v>3135</v>
      </c>
      <c r="F3" s="0" t="s">
        <v>3136</v>
      </c>
      <c r="G3" s="0" t="s">
        <v>89</v>
      </c>
    </row>
    <row customHeight="1" ht="11.25">
      <c r="A4" s="0" t="s">
        <v>16</v>
      </c>
      <c r="B4" s="0" t="s">
        <v>99</v>
      </c>
      <c r="C4" s="0" t="s">
        <v>3131</v>
      </c>
      <c r="D4" s="0" t="s">
        <v>3137</v>
      </c>
      <c r="E4" s="0" t="s">
        <v>3138</v>
      </c>
      <c r="F4" s="0" t="s">
        <v>3136</v>
      </c>
      <c r="G4" s="0" t="s">
        <v>118</v>
      </c>
    </row>
    <row customHeight="1" ht="11.25">
      <c r="A5" s="0" t="s">
        <v>16</v>
      </c>
      <c r="B5" s="0" t="s">
        <v>99</v>
      </c>
      <c r="C5" s="0" t="s">
        <v>3131</v>
      </c>
      <c r="D5" s="0" t="s">
        <v>106</v>
      </c>
      <c r="E5" s="0" t="s">
        <v>107</v>
      </c>
      <c r="F5" s="0" t="s">
        <v>3136</v>
      </c>
      <c r="G5" s="0" t="s">
        <v>91</v>
      </c>
    </row>
    <row customHeight="1" ht="11.25">
      <c r="A6" s="0" t="s">
        <v>16</v>
      </c>
      <c r="B6" s="0" t="s">
        <v>99</v>
      </c>
      <c r="C6" s="0" t="s">
        <v>3131</v>
      </c>
      <c r="D6" s="0" t="s">
        <v>110</v>
      </c>
      <c r="E6" s="0" t="s">
        <v>111</v>
      </c>
      <c r="F6" s="0" t="s">
        <v>3136</v>
      </c>
      <c r="G6" s="0" t="s">
        <v>92</v>
      </c>
    </row>
    <row customHeight="1" ht="11.25">
      <c r="A7" s="0" t="s">
        <v>16</v>
      </c>
      <c r="B7" s="0" t="s">
        <v>99</v>
      </c>
      <c r="C7" s="0" t="s">
        <v>3131</v>
      </c>
      <c r="D7" s="0" t="s">
        <v>3139</v>
      </c>
      <c r="E7" s="0" t="s">
        <v>3140</v>
      </c>
      <c r="F7" s="0" t="s">
        <v>3136</v>
      </c>
      <c r="G7" s="0" t="s">
        <v>119</v>
      </c>
    </row>
    <row customHeight="1" ht="11.25">
      <c r="A8" s="0" t="s">
        <v>16</v>
      </c>
      <c r="B8" s="0" t="s">
        <v>3141</v>
      </c>
      <c r="C8" s="0" t="s">
        <v>3142</v>
      </c>
      <c r="D8" s="0" t="s">
        <v>3141</v>
      </c>
      <c r="E8" s="0" t="s">
        <v>3142</v>
      </c>
      <c r="F8" s="0" t="s">
        <v>3133</v>
      </c>
      <c r="G8" s="0" t="s">
        <v>159</v>
      </c>
    </row>
    <row customHeight="1" ht="11.25">
      <c r="A9" s="0" t="s">
        <v>16</v>
      </c>
      <c r="B9" s="0" t="s">
        <v>3141</v>
      </c>
      <c r="C9" s="0" t="s">
        <v>3142</v>
      </c>
      <c r="D9" s="0" t="s">
        <v>3143</v>
      </c>
      <c r="E9" s="0" t="s">
        <v>3144</v>
      </c>
      <c r="F9" s="0" t="s">
        <v>3132</v>
      </c>
      <c r="G9" s="0" t="s">
        <v>160</v>
      </c>
    </row>
    <row customHeight="1" ht="11.25">
      <c r="A10" s="0" t="s">
        <v>16</v>
      </c>
      <c r="B10" s="0" t="s">
        <v>3141</v>
      </c>
      <c r="C10" s="0" t="s">
        <v>3142</v>
      </c>
      <c r="D10" s="0" t="s">
        <v>3145</v>
      </c>
      <c r="E10" s="0" t="s">
        <v>3146</v>
      </c>
      <c r="F10" s="0" t="s">
        <v>3132</v>
      </c>
      <c r="G10" s="0" t="s">
        <v>161</v>
      </c>
    </row>
    <row customHeight="1" ht="11.25">
      <c r="A11" s="0" t="s">
        <v>16</v>
      </c>
      <c r="B11" s="0" t="s">
        <v>3141</v>
      </c>
      <c r="C11" s="0" t="s">
        <v>3142</v>
      </c>
      <c r="D11" s="0" t="s">
        <v>3147</v>
      </c>
      <c r="E11" s="0" t="s">
        <v>3148</v>
      </c>
      <c r="F11" s="0" t="s">
        <v>3136</v>
      </c>
      <c r="G11" s="0" t="s">
        <v>162</v>
      </c>
    </row>
    <row customHeight="1" ht="11.25">
      <c r="A12" s="0" t="s">
        <v>16</v>
      </c>
      <c r="B12" s="0" t="s">
        <v>3141</v>
      </c>
      <c r="C12" s="0" t="s">
        <v>3142</v>
      </c>
      <c r="D12" s="0" t="s">
        <v>3149</v>
      </c>
      <c r="E12" s="0" t="s">
        <v>3150</v>
      </c>
      <c r="F12" s="0" t="s">
        <v>3136</v>
      </c>
      <c r="G12" s="0" t="s">
        <v>163</v>
      </c>
    </row>
    <row customHeight="1" ht="11.25">
      <c r="A13" s="0" t="s">
        <v>16</v>
      </c>
      <c r="B13" s="0" t="s">
        <v>3141</v>
      </c>
      <c r="C13" s="0" t="s">
        <v>3142</v>
      </c>
      <c r="D13" s="0" t="s">
        <v>3151</v>
      </c>
      <c r="E13" s="0" t="s">
        <v>3152</v>
      </c>
      <c r="F13" s="0" t="s">
        <v>3136</v>
      </c>
      <c r="G13" s="0" t="s">
        <v>164</v>
      </c>
    </row>
    <row customHeight="1" ht="11.25">
      <c r="A14" s="0" t="s">
        <v>16</v>
      </c>
      <c r="B14" s="0" t="s">
        <v>3141</v>
      </c>
      <c r="C14" s="0" t="s">
        <v>3142</v>
      </c>
      <c r="D14" s="0" t="s">
        <v>3153</v>
      </c>
      <c r="E14" s="0" t="s">
        <v>3154</v>
      </c>
      <c r="F14" s="0" t="s">
        <v>3136</v>
      </c>
      <c r="G14" s="0" t="s">
        <v>1477</v>
      </c>
    </row>
    <row customHeight="1" ht="11.25">
      <c r="A15" s="0" t="s">
        <v>16</v>
      </c>
      <c r="B15" s="0" t="s">
        <v>3155</v>
      </c>
      <c r="C15" s="0" t="s">
        <v>3156</v>
      </c>
      <c r="D15" s="0" t="s">
        <v>3155</v>
      </c>
      <c r="E15" s="0" t="s">
        <v>3156</v>
      </c>
      <c r="F15" s="0" t="s">
        <v>3157</v>
      </c>
      <c r="G15" s="0" t="s">
        <v>1483</v>
      </c>
    </row>
    <row customHeight="1" ht="11.25">
      <c r="A16" s="0" t="s">
        <v>16</v>
      </c>
      <c r="B16" s="0" t="s">
        <v>3158</v>
      </c>
      <c r="C16" s="0" t="s">
        <v>3159</v>
      </c>
      <c r="D16" s="0" t="s">
        <v>3160</v>
      </c>
      <c r="E16" s="0" t="s">
        <v>3161</v>
      </c>
      <c r="F16" s="0" t="s">
        <v>3136</v>
      </c>
      <c r="G16" s="0" t="s">
        <v>1495</v>
      </c>
    </row>
    <row customHeight="1" ht="11.25">
      <c r="A17" s="0" t="s">
        <v>16</v>
      </c>
      <c r="B17" s="0" t="s">
        <v>3158</v>
      </c>
      <c r="C17" s="0" t="s">
        <v>3159</v>
      </c>
      <c r="D17" s="0" t="s">
        <v>3158</v>
      </c>
      <c r="E17" s="0" t="s">
        <v>3159</v>
      </c>
      <c r="F17" s="0" t="s">
        <v>3133</v>
      </c>
      <c r="G17" s="0" t="s">
        <v>1509</v>
      </c>
    </row>
    <row customHeight="1" ht="11.25">
      <c r="A18" s="0" t="s">
        <v>16</v>
      </c>
      <c r="B18" s="0" t="s">
        <v>3158</v>
      </c>
      <c r="C18" s="0" t="s">
        <v>3159</v>
      </c>
      <c r="D18" s="0" t="s">
        <v>3162</v>
      </c>
      <c r="E18" s="0" t="s">
        <v>3163</v>
      </c>
      <c r="F18" s="0" t="s">
        <v>3132</v>
      </c>
      <c r="G18" s="0" t="s">
        <v>1521</v>
      </c>
    </row>
    <row customHeight="1" ht="11.25">
      <c r="A19" s="0" t="s">
        <v>16</v>
      </c>
      <c r="B19" s="0" t="s">
        <v>3158</v>
      </c>
      <c r="C19" s="0" t="s">
        <v>3159</v>
      </c>
      <c r="D19" s="0" t="s">
        <v>3164</v>
      </c>
      <c r="E19" s="0" t="s">
        <v>3165</v>
      </c>
      <c r="F19" s="0" t="s">
        <v>3132</v>
      </c>
      <c r="G19" s="0" t="s">
        <v>1530</v>
      </c>
    </row>
    <row customHeight="1" ht="11.25">
      <c r="A20" s="0" t="s">
        <v>16</v>
      </c>
      <c r="B20" s="0" t="s">
        <v>3158</v>
      </c>
      <c r="C20" s="0" t="s">
        <v>3159</v>
      </c>
      <c r="D20" s="0" t="s">
        <v>3166</v>
      </c>
      <c r="E20" s="0" t="s">
        <v>3167</v>
      </c>
      <c r="F20" s="0" t="s">
        <v>3136</v>
      </c>
      <c r="G20" s="0" t="s">
        <v>1546</v>
      </c>
    </row>
    <row customHeight="1" ht="11.25">
      <c r="A21" s="0" t="s">
        <v>16</v>
      </c>
      <c r="B21" s="0" t="s">
        <v>3158</v>
      </c>
      <c r="C21" s="0" t="s">
        <v>3159</v>
      </c>
      <c r="D21" s="0" t="s">
        <v>3168</v>
      </c>
      <c r="E21" s="0" t="s">
        <v>3169</v>
      </c>
      <c r="F21" s="0" t="s">
        <v>3132</v>
      </c>
      <c r="G21" s="0" t="s">
        <v>1553</v>
      </c>
    </row>
    <row customHeight="1" ht="11.25">
      <c r="A22" s="0" t="s">
        <v>16</v>
      </c>
      <c r="B22" s="0" t="s">
        <v>3158</v>
      </c>
      <c r="C22" s="0" t="s">
        <v>3159</v>
      </c>
      <c r="D22" s="0" t="s">
        <v>3170</v>
      </c>
      <c r="E22" s="0" t="s">
        <v>3171</v>
      </c>
      <c r="F22" s="0" t="s">
        <v>3132</v>
      </c>
      <c r="G22" s="0" t="s">
        <v>1561</v>
      </c>
    </row>
    <row customHeight="1" ht="11.25">
      <c r="A23" s="0" t="s">
        <v>16</v>
      </c>
      <c r="B23" s="0" t="s">
        <v>3158</v>
      </c>
      <c r="C23" s="0" t="s">
        <v>3159</v>
      </c>
      <c r="D23" s="0" t="s">
        <v>3172</v>
      </c>
      <c r="E23" s="0" t="s">
        <v>3173</v>
      </c>
      <c r="F23" s="0" t="s">
        <v>3132</v>
      </c>
      <c r="G23" s="0" t="s">
        <v>1568</v>
      </c>
    </row>
    <row customHeight="1" ht="11.25">
      <c r="A24" s="0" t="s">
        <v>16</v>
      </c>
      <c r="B24" s="0" t="s">
        <v>3158</v>
      </c>
      <c r="C24" s="0" t="s">
        <v>3159</v>
      </c>
      <c r="D24" s="0" t="s">
        <v>3174</v>
      </c>
      <c r="E24" s="0" t="s">
        <v>3175</v>
      </c>
      <c r="F24" s="0" t="s">
        <v>3136</v>
      </c>
      <c r="G24" s="0" t="s">
        <v>1572</v>
      </c>
    </row>
    <row customHeight="1" ht="11.25">
      <c r="A25" s="0" t="s">
        <v>16</v>
      </c>
      <c r="B25" s="0" t="s">
        <v>3158</v>
      </c>
      <c r="C25" s="0" t="s">
        <v>3159</v>
      </c>
      <c r="D25" s="0" t="s">
        <v>3176</v>
      </c>
      <c r="E25" s="0" t="s">
        <v>3177</v>
      </c>
      <c r="F25" s="0" t="s">
        <v>3136</v>
      </c>
      <c r="G25" s="0" t="s">
        <v>1577</v>
      </c>
    </row>
    <row customHeight="1" ht="11.25">
      <c r="A26" s="0" t="s">
        <v>16</v>
      </c>
      <c r="B26" s="0" t="s">
        <v>3158</v>
      </c>
      <c r="C26" s="0" t="s">
        <v>3159</v>
      </c>
      <c r="D26" s="0" t="s">
        <v>3178</v>
      </c>
      <c r="E26" s="0" t="s">
        <v>3179</v>
      </c>
      <c r="F26" s="0" t="s">
        <v>3136</v>
      </c>
      <c r="G26" s="0" t="s">
        <v>1585</v>
      </c>
    </row>
    <row customHeight="1" ht="11.25">
      <c r="A27" s="0" t="s">
        <v>16</v>
      </c>
      <c r="B27" s="0" t="s">
        <v>3180</v>
      </c>
      <c r="C27" s="0" t="s">
        <v>3181</v>
      </c>
      <c r="D27" s="0" t="s">
        <v>3180</v>
      </c>
      <c r="E27" s="0" t="s">
        <v>3181</v>
      </c>
      <c r="F27" s="0" t="s">
        <v>3157</v>
      </c>
      <c r="G27" s="0" t="s">
        <v>1587</v>
      </c>
    </row>
    <row customHeight="1" ht="11.25">
      <c r="A28" s="0" t="s">
        <v>16</v>
      </c>
      <c r="B28" s="0" t="s">
        <v>3182</v>
      </c>
      <c r="C28" s="0" t="s">
        <v>3183</v>
      </c>
      <c r="D28" s="0" t="s">
        <v>3182</v>
      </c>
      <c r="E28" s="0" t="s">
        <v>3183</v>
      </c>
      <c r="F28" s="0" t="s">
        <v>3157</v>
      </c>
      <c r="G28" s="0" t="s">
        <v>1590</v>
      </c>
    </row>
    <row customHeight="1" ht="11.25">
      <c r="A29" s="0" t="s">
        <v>16</v>
      </c>
      <c r="B29" s="0" t="s">
        <v>3184</v>
      </c>
      <c r="C29" s="0" t="s">
        <v>3185</v>
      </c>
      <c r="D29" s="0" t="s">
        <v>3184</v>
      </c>
      <c r="E29" s="0" t="s">
        <v>3185</v>
      </c>
      <c r="F29" s="0" t="s">
        <v>3157</v>
      </c>
      <c r="G29" s="0" t="s">
        <v>1596</v>
      </c>
    </row>
    <row customHeight="1" ht="11.25">
      <c r="A30" s="0" t="s">
        <v>16</v>
      </c>
      <c r="B30" s="0" t="s">
        <v>3186</v>
      </c>
      <c r="C30" s="0" t="s">
        <v>3187</v>
      </c>
      <c r="D30" s="0" t="s">
        <v>3188</v>
      </c>
      <c r="E30" s="0" t="s">
        <v>3189</v>
      </c>
      <c r="F30" s="0" t="s">
        <v>3136</v>
      </c>
      <c r="G30" s="0" t="s">
        <v>1598</v>
      </c>
    </row>
    <row customHeight="1" ht="11.25">
      <c r="A31" s="0" t="s">
        <v>16</v>
      </c>
      <c r="B31" s="0" t="s">
        <v>3186</v>
      </c>
      <c r="C31" s="0" t="s">
        <v>3187</v>
      </c>
      <c r="D31" s="0" t="s">
        <v>3190</v>
      </c>
      <c r="E31" s="0" t="s">
        <v>3191</v>
      </c>
      <c r="F31" s="0" t="s">
        <v>3136</v>
      </c>
      <c r="G31" s="0" t="s">
        <v>1600</v>
      </c>
    </row>
    <row customHeight="1" ht="11.25">
      <c r="A32" s="0" t="s">
        <v>16</v>
      </c>
      <c r="B32" s="0" t="s">
        <v>3186</v>
      </c>
      <c r="C32" s="0" t="s">
        <v>3187</v>
      </c>
      <c r="D32" s="0" t="s">
        <v>3192</v>
      </c>
      <c r="E32" s="0" t="s">
        <v>3193</v>
      </c>
      <c r="F32" s="0" t="s">
        <v>3136</v>
      </c>
      <c r="G32" s="0" t="s">
        <v>1602</v>
      </c>
    </row>
    <row customHeight="1" ht="11.25">
      <c r="A33" s="0" t="s">
        <v>16</v>
      </c>
      <c r="B33" s="0" t="s">
        <v>3186</v>
      </c>
      <c r="C33" s="0" t="s">
        <v>3187</v>
      </c>
      <c r="D33" s="0" t="s">
        <v>3186</v>
      </c>
      <c r="E33" s="0" t="s">
        <v>3187</v>
      </c>
      <c r="F33" s="0" t="s">
        <v>3133</v>
      </c>
      <c r="G33" s="0" t="s">
        <v>1607</v>
      </c>
    </row>
    <row customHeight="1" ht="11.25">
      <c r="A34" s="0" t="s">
        <v>16</v>
      </c>
      <c r="B34" s="0" t="s">
        <v>3186</v>
      </c>
      <c r="C34" s="0" t="s">
        <v>3187</v>
      </c>
      <c r="D34" s="0" t="s">
        <v>3194</v>
      </c>
      <c r="E34" s="0" t="s">
        <v>3195</v>
      </c>
      <c r="F34" s="0" t="s">
        <v>3132</v>
      </c>
      <c r="G34" s="0" t="s">
        <v>1612</v>
      </c>
    </row>
    <row customHeight="1" ht="11.25">
      <c r="A35" s="0" t="s">
        <v>16</v>
      </c>
      <c r="B35" s="0" t="s">
        <v>3186</v>
      </c>
      <c r="C35" s="0" t="s">
        <v>3187</v>
      </c>
      <c r="D35" s="0" t="s">
        <v>3196</v>
      </c>
      <c r="E35" s="0" t="s">
        <v>3197</v>
      </c>
      <c r="F35" s="0" t="s">
        <v>3136</v>
      </c>
      <c r="G35" s="0" t="s">
        <v>1616</v>
      </c>
    </row>
    <row customHeight="1" ht="11.25">
      <c r="A36" s="0" t="s">
        <v>16</v>
      </c>
      <c r="B36" s="0" t="s">
        <v>3186</v>
      </c>
      <c r="C36" s="0" t="s">
        <v>3187</v>
      </c>
      <c r="D36" s="0" t="s">
        <v>3198</v>
      </c>
      <c r="E36" s="0" t="s">
        <v>3199</v>
      </c>
      <c r="F36" s="0" t="s">
        <v>3136</v>
      </c>
      <c r="G36" s="0" t="s">
        <v>1624</v>
      </c>
    </row>
    <row customHeight="1" ht="11.25">
      <c r="A37" s="0" t="s">
        <v>16</v>
      </c>
      <c r="B37" s="0" t="s">
        <v>3186</v>
      </c>
      <c r="C37" s="0" t="s">
        <v>3187</v>
      </c>
      <c r="D37" s="0" t="s">
        <v>3200</v>
      </c>
      <c r="E37" s="0" t="s">
        <v>3201</v>
      </c>
      <c r="F37" s="0" t="s">
        <v>3136</v>
      </c>
      <c r="G37" s="0" t="s">
        <v>1630</v>
      </c>
    </row>
    <row customHeight="1" ht="11.25">
      <c r="A38" s="0" t="s">
        <v>16</v>
      </c>
      <c r="B38" s="0" t="s">
        <v>3186</v>
      </c>
      <c r="C38" s="0" t="s">
        <v>3187</v>
      </c>
      <c r="D38" s="0" t="s">
        <v>3202</v>
      </c>
      <c r="E38" s="0" t="s">
        <v>3203</v>
      </c>
      <c r="F38" s="0" t="s">
        <v>3136</v>
      </c>
      <c r="G38" s="0" t="s">
        <v>1635</v>
      </c>
    </row>
    <row customHeight="1" ht="11.25">
      <c r="A39" s="0" t="s">
        <v>16</v>
      </c>
      <c r="B39" s="0" t="s">
        <v>3204</v>
      </c>
      <c r="C39" s="0" t="s">
        <v>3205</v>
      </c>
      <c r="D39" s="0" t="s">
        <v>3204</v>
      </c>
      <c r="E39" s="0" t="s">
        <v>3205</v>
      </c>
      <c r="F39" s="0" t="s">
        <v>3157</v>
      </c>
      <c r="G39" s="0" t="s">
        <v>1639</v>
      </c>
    </row>
    <row customHeight="1" ht="11.25">
      <c r="A40" s="0" t="s">
        <v>16</v>
      </c>
      <c r="B40" s="0" t="s">
        <v>3206</v>
      </c>
      <c r="C40" s="0" t="s">
        <v>3207</v>
      </c>
      <c r="D40" s="0" t="s">
        <v>3208</v>
      </c>
      <c r="E40" s="0" t="s">
        <v>3209</v>
      </c>
      <c r="F40" s="0" t="s">
        <v>3136</v>
      </c>
      <c r="G40" s="0" t="s">
        <v>1642</v>
      </c>
    </row>
    <row customHeight="1" ht="11.25">
      <c r="A41" s="0" t="s">
        <v>16</v>
      </c>
      <c r="B41" s="0" t="s">
        <v>3206</v>
      </c>
      <c r="C41" s="0" t="s">
        <v>3207</v>
      </c>
      <c r="D41" s="0" t="s">
        <v>3210</v>
      </c>
      <c r="E41" s="0" t="s">
        <v>3211</v>
      </c>
      <c r="F41" s="0" t="s">
        <v>3136</v>
      </c>
      <c r="G41" s="0" t="s">
        <v>1649</v>
      </c>
    </row>
    <row customHeight="1" ht="11.25">
      <c r="A42" s="0" t="s">
        <v>16</v>
      </c>
      <c r="B42" s="0" t="s">
        <v>3206</v>
      </c>
      <c r="C42" s="0" t="s">
        <v>3207</v>
      </c>
      <c r="D42" s="0" t="s">
        <v>3212</v>
      </c>
      <c r="E42" s="0" t="s">
        <v>3213</v>
      </c>
      <c r="F42" s="0" t="s">
        <v>3136</v>
      </c>
      <c r="G42" s="0" t="s">
        <v>1658</v>
      </c>
    </row>
    <row customHeight="1" ht="11.25">
      <c r="A43" s="0" t="s">
        <v>16</v>
      </c>
      <c r="B43" s="0" t="s">
        <v>3206</v>
      </c>
      <c r="C43" s="0" t="s">
        <v>3207</v>
      </c>
      <c r="D43" s="0" t="s">
        <v>3214</v>
      </c>
      <c r="E43" s="0" t="s">
        <v>3215</v>
      </c>
      <c r="F43" s="0" t="s">
        <v>3136</v>
      </c>
      <c r="G43" s="0" t="s">
        <v>1663</v>
      </c>
    </row>
    <row customHeight="1" ht="11.25">
      <c r="A44" s="0" t="s">
        <v>16</v>
      </c>
      <c r="B44" s="0" t="s">
        <v>3206</v>
      </c>
      <c r="C44" s="0" t="s">
        <v>3207</v>
      </c>
      <c r="D44" s="0" t="s">
        <v>3216</v>
      </c>
      <c r="E44" s="0" t="s">
        <v>3217</v>
      </c>
      <c r="F44" s="0" t="s">
        <v>3132</v>
      </c>
      <c r="G44" s="0" t="s">
        <v>1666</v>
      </c>
    </row>
    <row customHeight="1" ht="11.25">
      <c r="A45" s="0" t="s">
        <v>16</v>
      </c>
      <c r="B45" s="0" t="s">
        <v>3206</v>
      </c>
      <c r="C45" s="0" t="s">
        <v>3207</v>
      </c>
      <c r="D45" s="0" t="s">
        <v>3218</v>
      </c>
      <c r="E45" s="0" t="s">
        <v>3219</v>
      </c>
      <c r="F45" s="0" t="s">
        <v>3136</v>
      </c>
      <c r="G45" s="0" t="s">
        <v>1672</v>
      </c>
    </row>
    <row customHeight="1" ht="11.25">
      <c r="A46" s="0" t="s">
        <v>16</v>
      </c>
      <c r="B46" s="0" t="s">
        <v>3206</v>
      </c>
      <c r="C46" s="0" t="s">
        <v>3207</v>
      </c>
      <c r="D46" s="0" t="s">
        <v>3206</v>
      </c>
      <c r="E46" s="0" t="s">
        <v>3207</v>
      </c>
      <c r="F46" s="0" t="s">
        <v>3133</v>
      </c>
      <c r="G46" s="0" t="s">
        <v>1677</v>
      </c>
    </row>
    <row customHeight="1" ht="11.25">
      <c r="A47" s="0" t="s">
        <v>16</v>
      </c>
      <c r="B47" s="0" t="s">
        <v>3206</v>
      </c>
      <c r="C47" s="0" t="s">
        <v>3207</v>
      </c>
      <c r="D47" s="0" t="s">
        <v>3220</v>
      </c>
      <c r="E47" s="0" t="s">
        <v>3221</v>
      </c>
      <c r="F47" s="0" t="s">
        <v>3132</v>
      </c>
      <c r="G47" s="0" t="s">
        <v>1680</v>
      </c>
    </row>
    <row customHeight="1" ht="11.25">
      <c r="A48" s="0" t="s">
        <v>16</v>
      </c>
      <c r="B48" s="0" t="s">
        <v>3206</v>
      </c>
      <c r="C48" s="0" t="s">
        <v>3207</v>
      </c>
      <c r="D48" s="0" t="s">
        <v>3222</v>
      </c>
      <c r="E48" s="0" t="s">
        <v>3223</v>
      </c>
      <c r="F48" s="0" t="s">
        <v>3136</v>
      </c>
      <c r="G48" s="0" t="s">
        <v>1684</v>
      </c>
    </row>
    <row customHeight="1" ht="11.25">
      <c r="A49" s="0" t="s">
        <v>16</v>
      </c>
      <c r="B49" s="0" t="s">
        <v>3224</v>
      </c>
      <c r="C49" s="0" t="s">
        <v>3225</v>
      </c>
      <c r="D49" s="0" t="s">
        <v>3224</v>
      </c>
      <c r="E49" s="0" t="s">
        <v>3225</v>
      </c>
      <c r="F49" s="0" t="s">
        <v>3157</v>
      </c>
      <c r="G49" s="0" t="s">
        <v>1689</v>
      </c>
    </row>
    <row customHeight="1" ht="11.25">
      <c r="A50" s="0" t="s">
        <v>16</v>
      </c>
      <c r="B50" s="0" t="s">
        <v>3226</v>
      </c>
      <c r="C50" s="0" t="s">
        <v>3227</v>
      </c>
      <c r="D50" s="0" t="s">
        <v>3228</v>
      </c>
      <c r="E50" s="0" t="s">
        <v>3229</v>
      </c>
      <c r="F50" s="0" t="s">
        <v>3132</v>
      </c>
      <c r="G50" s="0" t="s">
        <v>1693</v>
      </c>
    </row>
    <row customHeight="1" ht="11.25">
      <c r="A51" s="0" t="s">
        <v>16</v>
      </c>
      <c r="B51" s="0" t="s">
        <v>3226</v>
      </c>
      <c r="C51" s="0" t="s">
        <v>3227</v>
      </c>
      <c r="D51" s="0" t="s">
        <v>3230</v>
      </c>
      <c r="E51" s="0" t="s">
        <v>3231</v>
      </c>
      <c r="F51" s="0" t="s">
        <v>3136</v>
      </c>
      <c r="G51" s="0" t="s">
        <v>1695</v>
      </c>
    </row>
    <row customHeight="1" ht="11.25">
      <c r="A52" s="0" t="s">
        <v>16</v>
      </c>
      <c r="B52" s="0" t="s">
        <v>3226</v>
      </c>
      <c r="C52" s="0" t="s">
        <v>3227</v>
      </c>
      <c r="D52" s="0" t="s">
        <v>3232</v>
      </c>
      <c r="E52" s="0" t="s">
        <v>3233</v>
      </c>
      <c r="F52" s="0" t="s">
        <v>3136</v>
      </c>
      <c r="G52" s="0" t="s">
        <v>1698</v>
      </c>
    </row>
    <row customHeight="1" ht="11.25">
      <c r="A53" s="0" t="s">
        <v>16</v>
      </c>
      <c r="B53" s="0" t="s">
        <v>3226</v>
      </c>
      <c r="C53" s="0" t="s">
        <v>3227</v>
      </c>
      <c r="D53" s="0" t="s">
        <v>3234</v>
      </c>
      <c r="E53" s="0" t="s">
        <v>3235</v>
      </c>
      <c r="F53" s="0" t="s">
        <v>3136</v>
      </c>
      <c r="G53" s="0" t="s">
        <v>1702</v>
      </c>
    </row>
    <row customHeight="1" ht="11.25">
      <c r="A54" s="0" t="s">
        <v>16</v>
      </c>
      <c r="B54" s="0" t="s">
        <v>3226</v>
      </c>
      <c r="C54" s="0" t="s">
        <v>3227</v>
      </c>
      <c r="D54" s="0" t="s">
        <v>3226</v>
      </c>
      <c r="E54" s="0" t="s">
        <v>3227</v>
      </c>
      <c r="F54" s="0" t="s">
        <v>3133</v>
      </c>
      <c r="G54" s="0" t="s">
        <v>1706</v>
      </c>
    </row>
    <row customHeight="1" ht="11.25">
      <c r="A55" s="0" t="s">
        <v>16</v>
      </c>
      <c r="B55" s="0" t="s">
        <v>3226</v>
      </c>
      <c r="C55" s="0" t="s">
        <v>3227</v>
      </c>
      <c r="D55" s="0" t="s">
        <v>3236</v>
      </c>
      <c r="E55" s="0" t="s">
        <v>3237</v>
      </c>
      <c r="F55" s="0" t="s">
        <v>3132</v>
      </c>
      <c r="G55" s="0" t="s">
        <v>1709</v>
      </c>
    </row>
    <row customHeight="1" ht="11.25">
      <c r="A56" s="0" t="s">
        <v>16</v>
      </c>
      <c r="B56" s="0" t="s">
        <v>3226</v>
      </c>
      <c r="C56" s="0" t="s">
        <v>3227</v>
      </c>
      <c r="D56" s="0" t="s">
        <v>3238</v>
      </c>
      <c r="E56" s="0" t="s">
        <v>3239</v>
      </c>
      <c r="F56" s="0" t="s">
        <v>3136</v>
      </c>
      <c r="G56" s="0" t="s">
        <v>1712</v>
      </c>
    </row>
    <row customHeight="1" ht="11.25">
      <c r="A57" s="0" t="s">
        <v>16</v>
      </c>
      <c r="B57" s="0" t="s">
        <v>3226</v>
      </c>
      <c r="C57" s="0" t="s">
        <v>3227</v>
      </c>
      <c r="D57" s="0" t="s">
        <v>3240</v>
      </c>
      <c r="E57" s="0" t="s">
        <v>3241</v>
      </c>
      <c r="F57" s="0" t="s">
        <v>3132</v>
      </c>
      <c r="G57" s="0" t="s">
        <v>1716</v>
      </c>
    </row>
    <row customHeight="1" ht="11.25">
      <c r="A58" s="0" t="s">
        <v>16</v>
      </c>
      <c r="B58" s="0" t="s">
        <v>3226</v>
      </c>
      <c r="C58" s="0" t="s">
        <v>3227</v>
      </c>
      <c r="D58" s="0" t="s">
        <v>3242</v>
      </c>
      <c r="E58" s="0" t="s">
        <v>3243</v>
      </c>
      <c r="F58" s="0" t="s">
        <v>3136</v>
      </c>
      <c r="G58" s="0" t="s">
        <v>1719</v>
      </c>
    </row>
    <row customHeight="1" ht="11.25">
      <c r="A59" s="0" t="s">
        <v>16</v>
      </c>
      <c r="B59" s="0" t="s">
        <v>3226</v>
      </c>
      <c r="C59" s="0" t="s">
        <v>3227</v>
      </c>
      <c r="D59" s="0" t="s">
        <v>3244</v>
      </c>
      <c r="E59" s="0" t="s">
        <v>3245</v>
      </c>
      <c r="F59" s="0" t="s">
        <v>3132</v>
      </c>
      <c r="G59" s="0" t="s">
        <v>3246</v>
      </c>
    </row>
    <row customHeight="1" ht="11.25">
      <c r="A60" s="0" t="s">
        <v>16</v>
      </c>
      <c r="B60" s="0" t="s">
        <v>3226</v>
      </c>
      <c r="C60" s="0" t="s">
        <v>3227</v>
      </c>
      <c r="D60" s="0" t="s">
        <v>3247</v>
      </c>
      <c r="E60" s="0" t="s">
        <v>3248</v>
      </c>
      <c r="F60" s="0" t="s">
        <v>3136</v>
      </c>
      <c r="G60" s="0" t="s">
        <v>3249</v>
      </c>
    </row>
    <row customHeight="1" ht="11.25">
      <c r="A61" s="0" t="s">
        <v>16</v>
      </c>
      <c r="B61" s="0" t="s">
        <v>3226</v>
      </c>
      <c r="C61" s="0" t="s">
        <v>3227</v>
      </c>
      <c r="D61" s="0" t="s">
        <v>3250</v>
      </c>
      <c r="E61" s="0" t="s">
        <v>3251</v>
      </c>
      <c r="F61" s="0" t="s">
        <v>3136</v>
      </c>
      <c r="G61" s="0" t="s">
        <v>3252</v>
      </c>
    </row>
    <row customHeight="1" ht="11.25">
      <c r="A62" s="0" t="s">
        <v>16</v>
      </c>
      <c r="B62" s="0" t="s">
        <v>3253</v>
      </c>
      <c r="C62" s="0" t="s">
        <v>3254</v>
      </c>
      <c r="D62" s="0" t="s">
        <v>3253</v>
      </c>
      <c r="E62" s="0" t="s">
        <v>3254</v>
      </c>
      <c r="F62" s="0" t="s">
        <v>3157</v>
      </c>
      <c r="G62" s="0" t="s">
        <v>3255</v>
      </c>
    </row>
    <row customHeight="1" ht="11.25">
      <c r="A63" s="0" t="s">
        <v>16</v>
      </c>
      <c r="B63" s="0" t="s">
        <v>3256</v>
      </c>
      <c r="C63" s="0" t="s">
        <v>3257</v>
      </c>
      <c r="D63" s="0" t="s">
        <v>3256</v>
      </c>
      <c r="E63" s="0" t="s">
        <v>3257</v>
      </c>
      <c r="F63" s="0" t="s">
        <v>3157</v>
      </c>
      <c r="G63" s="0" t="s">
        <v>3258</v>
      </c>
    </row>
    <row customHeight="1" ht="11.25">
      <c r="A64" s="0" t="s">
        <v>16</v>
      </c>
      <c r="B64" s="0" t="s">
        <v>3259</v>
      </c>
      <c r="C64" s="0" t="s">
        <v>3260</v>
      </c>
      <c r="D64" s="0" t="s">
        <v>3259</v>
      </c>
      <c r="E64" s="0" t="s">
        <v>3260</v>
      </c>
      <c r="F64" s="0" t="s">
        <v>3157</v>
      </c>
      <c r="G64" s="0" t="s">
        <v>3261</v>
      </c>
    </row>
    <row customHeight="1" ht="11.25">
      <c r="A65" s="0" t="s">
        <v>16</v>
      </c>
      <c r="B65" s="0" t="s">
        <v>3262</v>
      </c>
      <c r="C65" s="0" t="s">
        <v>3263</v>
      </c>
      <c r="D65" s="0" t="s">
        <v>3264</v>
      </c>
      <c r="E65" s="0" t="s">
        <v>3265</v>
      </c>
      <c r="F65" s="0" t="s">
        <v>3132</v>
      </c>
      <c r="G65" s="0" t="s">
        <v>2035</v>
      </c>
    </row>
    <row customHeight="1" ht="11.25">
      <c r="A66" s="0" t="s">
        <v>16</v>
      </c>
      <c r="B66" s="0" t="s">
        <v>3262</v>
      </c>
      <c r="C66" s="0" t="s">
        <v>3263</v>
      </c>
      <c r="D66" s="0" t="s">
        <v>3266</v>
      </c>
      <c r="E66" s="0" t="s">
        <v>3267</v>
      </c>
      <c r="F66" s="0" t="s">
        <v>3136</v>
      </c>
      <c r="G66" s="0" t="s">
        <v>3268</v>
      </c>
    </row>
    <row customHeight="1" ht="11.25">
      <c r="A67" s="0" t="s">
        <v>16</v>
      </c>
      <c r="B67" s="0" t="s">
        <v>3262</v>
      </c>
      <c r="C67" s="0" t="s">
        <v>3263</v>
      </c>
      <c r="D67" s="0" t="s">
        <v>3269</v>
      </c>
      <c r="E67" s="0" t="s">
        <v>3270</v>
      </c>
      <c r="F67" s="0" t="s">
        <v>3132</v>
      </c>
      <c r="G67" s="0" t="s">
        <v>2238</v>
      </c>
    </row>
    <row customHeight="1" ht="11.25">
      <c r="A68" s="0" t="s">
        <v>16</v>
      </c>
      <c r="B68" s="0" t="s">
        <v>3262</v>
      </c>
      <c r="C68" s="0" t="s">
        <v>3263</v>
      </c>
      <c r="D68" s="0" t="s">
        <v>3271</v>
      </c>
      <c r="E68" s="0" t="s">
        <v>3272</v>
      </c>
      <c r="F68" s="0" t="s">
        <v>3132</v>
      </c>
      <c r="G68" s="0" t="s">
        <v>3273</v>
      </c>
    </row>
    <row customHeight="1" ht="11.25">
      <c r="A69" s="0" t="s">
        <v>16</v>
      </c>
      <c r="B69" s="0" t="s">
        <v>3262</v>
      </c>
      <c r="C69" s="0" t="s">
        <v>3263</v>
      </c>
      <c r="D69" s="0" t="s">
        <v>3274</v>
      </c>
      <c r="E69" s="0" t="s">
        <v>3275</v>
      </c>
      <c r="F69" s="0" t="s">
        <v>3132</v>
      </c>
      <c r="G69" s="0" t="s">
        <v>3276</v>
      </c>
    </row>
    <row customHeight="1" ht="11.25">
      <c r="A70" s="0" t="s">
        <v>16</v>
      </c>
      <c r="B70" s="0" t="s">
        <v>3262</v>
      </c>
      <c r="C70" s="0" t="s">
        <v>3263</v>
      </c>
      <c r="D70" s="0" t="s">
        <v>3277</v>
      </c>
      <c r="E70" s="0" t="s">
        <v>3278</v>
      </c>
      <c r="F70" s="0" t="s">
        <v>3132</v>
      </c>
      <c r="G70" s="0" t="s">
        <v>3279</v>
      </c>
    </row>
    <row customHeight="1" ht="11.25">
      <c r="A71" s="0" t="s">
        <v>16</v>
      </c>
      <c r="B71" s="0" t="s">
        <v>3262</v>
      </c>
      <c r="C71" s="0" t="s">
        <v>3263</v>
      </c>
      <c r="D71" s="0" t="s">
        <v>3280</v>
      </c>
      <c r="E71" s="0" t="s">
        <v>3281</v>
      </c>
      <c r="F71" s="0" t="s">
        <v>3282</v>
      </c>
      <c r="G71" s="0" t="s">
        <v>3283</v>
      </c>
    </row>
    <row customHeight="1" ht="11.25">
      <c r="A72" s="0" t="s">
        <v>16</v>
      </c>
      <c r="B72" s="0" t="s">
        <v>3262</v>
      </c>
      <c r="C72" s="0" t="s">
        <v>3263</v>
      </c>
      <c r="D72" s="0" t="s">
        <v>3262</v>
      </c>
      <c r="E72" s="0" t="s">
        <v>3263</v>
      </c>
      <c r="F72" s="0" t="s">
        <v>3133</v>
      </c>
      <c r="G72" s="0" t="s">
        <v>3284</v>
      </c>
    </row>
    <row customHeight="1" ht="11.25">
      <c r="A73" s="0" t="s">
        <v>16</v>
      </c>
      <c r="B73" s="0" t="s">
        <v>3262</v>
      </c>
      <c r="C73" s="0" t="s">
        <v>3263</v>
      </c>
      <c r="D73" s="0" t="s">
        <v>3285</v>
      </c>
      <c r="E73" s="0" t="s">
        <v>3286</v>
      </c>
      <c r="F73" s="0" t="s">
        <v>3132</v>
      </c>
      <c r="G73" s="0" t="s">
        <v>3287</v>
      </c>
    </row>
    <row customHeight="1" ht="11.25">
      <c r="A74" s="0" t="s">
        <v>16</v>
      </c>
      <c r="B74" s="0" t="s">
        <v>3288</v>
      </c>
      <c r="C74" s="0" t="s">
        <v>3289</v>
      </c>
      <c r="D74" s="0" t="s">
        <v>3288</v>
      </c>
      <c r="E74" s="0" t="s">
        <v>3289</v>
      </c>
      <c r="F74" s="0" t="s">
        <v>3157</v>
      </c>
      <c r="G74" s="0" t="s">
        <v>3290</v>
      </c>
    </row>
    <row customHeight="1" ht="11.25">
      <c r="A75" s="0" t="s">
        <v>16</v>
      </c>
      <c r="B75" s="0" t="s">
        <v>3291</v>
      </c>
      <c r="C75" s="0" t="s">
        <v>3292</v>
      </c>
      <c r="D75" s="0" t="s">
        <v>3293</v>
      </c>
      <c r="E75" s="0" t="s">
        <v>3294</v>
      </c>
      <c r="F75" s="0" t="s">
        <v>3132</v>
      </c>
      <c r="G75" s="0" t="s">
        <v>3295</v>
      </c>
    </row>
    <row customHeight="1" ht="11.25">
      <c r="A76" s="0" t="s">
        <v>16</v>
      </c>
      <c r="B76" s="0" t="s">
        <v>3291</v>
      </c>
      <c r="C76" s="0" t="s">
        <v>3292</v>
      </c>
      <c r="D76" s="0" t="s">
        <v>3296</v>
      </c>
      <c r="E76" s="0" t="s">
        <v>3297</v>
      </c>
      <c r="F76" s="0" t="s">
        <v>3132</v>
      </c>
      <c r="G76" s="0" t="s">
        <v>3298</v>
      </c>
    </row>
    <row customHeight="1" ht="11.25">
      <c r="A77" s="0" t="s">
        <v>16</v>
      </c>
      <c r="B77" s="0" t="s">
        <v>3291</v>
      </c>
      <c r="C77" s="0" t="s">
        <v>3292</v>
      </c>
      <c r="D77" s="0" t="s">
        <v>3299</v>
      </c>
      <c r="E77" s="0" t="s">
        <v>3300</v>
      </c>
      <c r="F77" s="0" t="s">
        <v>3136</v>
      </c>
      <c r="G77" s="0" t="s">
        <v>3301</v>
      </c>
    </row>
    <row customHeight="1" ht="11.25">
      <c r="A78" s="0" t="s">
        <v>16</v>
      </c>
      <c r="B78" s="0" t="s">
        <v>3291</v>
      </c>
      <c r="C78" s="0" t="s">
        <v>3292</v>
      </c>
      <c r="D78" s="0" t="s">
        <v>3302</v>
      </c>
      <c r="E78" s="0" t="s">
        <v>3303</v>
      </c>
      <c r="F78" s="0" t="s">
        <v>3136</v>
      </c>
      <c r="G78" s="0" t="s">
        <v>3304</v>
      </c>
    </row>
    <row customHeight="1" ht="11.25">
      <c r="A79" s="0" t="s">
        <v>16</v>
      </c>
      <c r="B79" s="0" t="s">
        <v>3291</v>
      </c>
      <c r="C79" s="0" t="s">
        <v>3292</v>
      </c>
      <c r="D79" s="0" t="s">
        <v>3305</v>
      </c>
      <c r="E79" s="0" t="s">
        <v>3306</v>
      </c>
      <c r="F79" s="0" t="s">
        <v>3282</v>
      </c>
      <c r="G79" s="0" t="s">
        <v>3307</v>
      </c>
    </row>
    <row customHeight="1" ht="11.25">
      <c r="A80" s="0" t="s">
        <v>16</v>
      </c>
      <c r="B80" s="0" t="s">
        <v>3291</v>
      </c>
      <c r="C80" s="0" t="s">
        <v>3292</v>
      </c>
      <c r="D80" s="0" t="s">
        <v>3308</v>
      </c>
      <c r="E80" s="0" t="s">
        <v>3309</v>
      </c>
      <c r="F80" s="0" t="s">
        <v>3136</v>
      </c>
      <c r="G80" s="0" t="s">
        <v>3310</v>
      </c>
    </row>
    <row customHeight="1" ht="11.25">
      <c r="A81" s="0" t="s">
        <v>16</v>
      </c>
      <c r="B81" s="0" t="s">
        <v>3291</v>
      </c>
      <c r="C81" s="0" t="s">
        <v>3292</v>
      </c>
      <c r="D81" s="0" t="s">
        <v>3311</v>
      </c>
      <c r="E81" s="0" t="s">
        <v>3312</v>
      </c>
      <c r="F81" s="0" t="s">
        <v>3136</v>
      </c>
      <c r="G81" s="0" t="s">
        <v>3313</v>
      </c>
    </row>
    <row customHeight="1" ht="11.25">
      <c r="A82" s="0" t="s">
        <v>16</v>
      </c>
      <c r="B82" s="0" t="s">
        <v>3291</v>
      </c>
      <c r="C82" s="0" t="s">
        <v>3292</v>
      </c>
      <c r="D82" s="0" t="s">
        <v>3314</v>
      </c>
      <c r="E82" s="0" t="s">
        <v>3315</v>
      </c>
      <c r="F82" s="0" t="s">
        <v>3136</v>
      </c>
      <c r="G82" s="0" t="s">
        <v>3316</v>
      </c>
    </row>
    <row customHeight="1" ht="11.25">
      <c r="A83" s="0" t="s">
        <v>16</v>
      </c>
      <c r="B83" s="0" t="s">
        <v>3291</v>
      </c>
      <c r="C83" s="0" t="s">
        <v>3292</v>
      </c>
      <c r="D83" s="0" t="s">
        <v>3291</v>
      </c>
      <c r="E83" s="0" t="s">
        <v>3292</v>
      </c>
      <c r="F83" s="0" t="s">
        <v>3133</v>
      </c>
      <c r="G83" s="0" t="s">
        <v>3317</v>
      </c>
    </row>
    <row customHeight="1" ht="11.25">
      <c r="A84" s="0" t="s">
        <v>16</v>
      </c>
      <c r="B84" s="0" t="s">
        <v>3291</v>
      </c>
      <c r="C84" s="0" t="s">
        <v>3292</v>
      </c>
      <c r="D84" s="0" t="s">
        <v>3318</v>
      </c>
      <c r="E84" s="0" t="s">
        <v>3319</v>
      </c>
      <c r="F84" s="0" t="s">
        <v>3136</v>
      </c>
      <c r="G84" s="0" t="s">
        <v>3320</v>
      </c>
    </row>
    <row customHeight="1" ht="11.25">
      <c r="A85" s="0" t="s">
        <v>16</v>
      </c>
      <c r="B85" s="0" t="s">
        <v>3291</v>
      </c>
      <c r="C85" s="0" t="s">
        <v>3292</v>
      </c>
      <c r="D85" s="0" t="s">
        <v>3321</v>
      </c>
      <c r="E85" s="0" t="s">
        <v>3322</v>
      </c>
      <c r="F85" s="0" t="s">
        <v>3136</v>
      </c>
      <c r="G85" s="0" t="s">
        <v>3323</v>
      </c>
    </row>
    <row customHeight="1" ht="11.25">
      <c r="A86" s="0" t="s">
        <v>16</v>
      </c>
      <c r="B86" s="0" t="s">
        <v>3291</v>
      </c>
      <c r="C86" s="0" t="s">
        <v>3292</v>
      </c>
      <c r="D86" s="0" t="s">
        <v>3324</v>
      </c>
      <c r="E86" s="0" t="s">
        <v>3325</v>
      </c>
      <c r="F86" s="0" t="s">
        <v>3136</v>
      </c>
      <c r="G86" s="0" t="s">
        <v>3326</v>
      </c>
    </row>
    <row customHeight="1" ht="11.25">
      <c r="A87" s="0" t="s">
        <v>16</v>
      </c>
      <c r="B87" s="0" t="s">
        <v>3291</v>
      </c>
      <c r="C87" s="0" t="s">
        <v>3292</v>
      </c>
      <c r="D87" s="0" t="s">
        <v>3327</v>
      </c>
      <c r="E87" s="0" t="s">
        <v>3328</v>
      </c>
      <c r="F87" s="0" t="s">
        <v>3136</v>
      </c>
      <c r="G87" s="0" t="s">
        <v>3329</v>
      </c>
    </row>
    <row customHeight="1" ht="11.25">
      <c r="A88" s="0" t="s">
        <v>16</v>
      </c>
      <c r="B88" s="0" t="s">
        <v>3291</v>
      </c>
      <c r="C88" s="0" t="s">
        <v>3292</v>
      </c>
      <c r="D88" s="0" t="s">
        <v>3330</v>
      </c>
      <c r="E88" s="0" t="s">
        <v>3331</v>
      </c>
      <c r="F88" s="0" t="s">
        <v>3132</v>
      </c>
      <c r="G88" s="0" t="s">
        <v>3332</v>
      </c>
    </row>
    <row customHeight="1" ht="11.25">
      <c r="A89" s="0" t="s">
        <v>16</v>
      </c>
      <c r="B89" s="0" t="s">
        <v>3333</v>
      </c>
      <c r="C89" s="0" t="s">
        <v>3334</v>
      </c>
      <c r="D89" s="0" t="s">
        <v>3333</v>
      </c>
      <c r="E89" s="0" t="s">
        <v>3334</v>
      </c>
      <c r="F89" s="0" t="s">
        <v>3157</v>
      </c>
      <c r="G89" s="0" t="s">
        <v>3335</v>
      </c>
    </row>
    <row customHeight="1" ht="11.25">
      <c r="A90" s="0" t="s">
        <v>16</v>
      </c>
      <c r="B90" s="0" t="s">
        <v>3336</v>
      </c>
      <c r="C90" s="0" t="s">
        <v>3337</v>
      </c>
      <c r="D90" s="0" t="s">
        <v>3336</v>
      </c>
      <c r="E90" s="0" t="s">
        <v>3337</v>
      </c>
      <c r="F90" s="0" t="s">
        <v>3157</v>
      </c>
      <c r="G90" s="0" t="s">
        <v>3338</v>
      </c>
    </row>
    <row customHeight="1" ht="11.25">
      <c r="A91" s="0" t="s">
        <v>16</v>
      </c>
      <c r="B91" s="0" t="s">
        <v>3339</v>
      </c>
      <c r="C91" s="0" t="s">
        <v>3340</v>
      </c>
      <c r="D91" s="0" t="s">
        <v>3341</v>
      </c>
      <c r="E91" s="0" t="s">
        <v>3342</v>
      </c>
      <c r="F91" s="0" t="s">
        <v>3136</v>
      </c>
      <c r="G91" s="0" t="s">
        <v>3343</v>
      </c>
    </row>
    <row customHeight="1" ht="11.25">
      <c r="A92" s="0" t="s">
        <v>16</v>
      </c>
      <c r="B92" s="0" t="s">
        <v>3339</v>
      </c>
      <c r="C92" s="0" t="s">
        <v>3340</v>
      </c>
      <c r="D92" s="0" t="s">
        <v>3344</v>
      </c>
      <c r="E92" s="0" t="s">
        <v>3345</v>
      </c>
      <c r="F92" s="0" t="s">
        <v>3136</v>
      </c>
      <c r="G92" s="0" t="s">
        <v>3346</v>
      </c>
    </row>
    <row customHeight="1" ht="11.25">
      <c r="A93" s="0" t="s">
        <v>16</v>
      </c>
      <c r="B93" s="0" t="s">
        <v>3339</v>
      </c>
      <c r="C93" s="0" t="s">
        <v>3340</v>
      </c>
      <c r="D93" s="0" t="s">
        <v>3347</v>
      </c>
      <c r="E93" s="0" t="s">
        <v>3348</v>
      </c>
      <c r="F93" s="0" t="s">
        <v>3136</v>
      </c>
      <c r="G93" s="0" t="s">
        <v>3349</v>
      </c>
    </row>
    <row customHeight="1" ht="11.25">
      <c r="A94" s="0" t="s">
        <v>16</v>
      </c>
      <c r="B94" s="0" t="s">
        <v>3339</v>
      </c>
      <c r="C94" s="0" t="s">
        <v>3340</v>
      </c>
      <c r="D94" s="0" t="s">
        <v>3350</v>
      </c>
      <c r="E94" s="0" t="s">
        <v>3351</v>
      </c>
      <c r="F94" s="0" t="s">
        <v>3136</v>
      </c>
      <c r="G94" s="0" t="s">
        <v>3352</v>
      </c>
    </row>
    <row customHeight="1" ht="11.25">
      <c r="A95" s="0" t="s">
        <v>16</v>
      </c>
      <c r="B95" s="0" t="s">
        <v>3339</v>
      </c>
      <c r="C95" s="0" t="s">
        <v>3340</v>
      </c>
      <c r="D95" s="0" t="s">
        <v>3353</v>
      </c>
      <c r="E95" s="0" t="s">
        <v>3354</v>
      </c>
      <c r="F95" s="0" t="s">
        <v>3136</v>
      </c>
      <c r="G95" s="0" t="s">
        <v>3355</v>
      </c>
    </row>
    <row customHeight="1" ht="11.25">
      <c r="A96" s="0" t="s">
        <v>16</v>
      </c>
      <c r="B96" s="0" t="s">
        <v>3339</v>
      </c>
      <c r="C96" s="0" t="s">
        <v>3340</v>
      </c>
      <c r="D96" s="0" t="s">
        <v>3356</v>
      </c>
      <c r="E96" s="0" t="s">
        <v>3357</v>
      </c>
      <c r="F96" s="0" t="s">
        <v>3136</v>
      </c>
      <c r="G96" s="0" t="s">
        <v>3358</v>
      </c>
    </row>
    <row customHeight="1" ht="11.25">
      <c r="A97" s="0" t="s">
        <v>16</v>
      </c>
      <c r="B97" s="0" t="s">
        <v>3339</v>
      </c>
      <c r="C97" s="0" t="s">
        <v>3340</v>
      </c>
      <c r="D97" s="0" t="s">
        <v>3359</v>
      </c>
      <c r="E97" s="0" t="s">
        <v>3360</v>
      </c>
      <c r="F97" s="0" t="s">
        <v>3136</v>
      </c>
      <c r="G97" s="0" t="s">
        <v>3361</v>
      </c>
    </row>
    <row customHeight="1" ht="11.25">
      <c r="A98" s="0" t="s">
        <v>16</v>
      </c>
      <c r="B98" s="0" t="s">
        <v>3339</v>
      </c>
      <c r="C98" s="0" t="s">
        <v>3340</v>
      </c>
      <c r="D98" s="0" t="s">
        <v>3362</v>
      </c>
      <c r="E98" s="0" t="s">
        <v>3363</v>
      </c>
      <c r="F98" s="0" t="s">
        <v>3136</v>
      </c>
      <c r="G98" s="0" t="s">
        <v>3364</v>
      </c>
    </row>
    <row customHeight="1" ht="11.25">
      <c r="A99" s="0" t="s">
        <v>16</v>
      </c>
      <c r="B99" s="0" t="s">
        <v>3339</v>
      </c>
      <c r="C99" s="0" t="s">
        <v>3340</v>
      </c>
      <c r="D99" s="0" t="s">
        <v>3365</v>
      </c>
      <c r="E99" s="0" t="s">
        <v>3366</v>
      </c>
      <c r="F99" s="0" t="s">
        <v>3136</v>
      </c>
      <c r="G99" s="0" t="s">
        <v>3367</v>
      </c>
    </row>
    <row customHeight="1" ht="11.25">
      <c r="A100" s="0" t="s">
        <v>16</v>
      </c>
      <c r="B100" s="0" t="s">
        <v>3339</v>
      </c>
      <c r="C100" s="0" t="s">
        <v>3340</v>
      </c>
      <c r="D100" s="0" t="s">
        <v>3339</v>
      </c>
      <c r="E100" s="0" t="s">
        <v>3340</v>
      </c>
      <c r="F100" s="0" t="s">
        <v>3133</v>
      </c>
      <c r="G100" s="0" t="s">
        <v>3368</v>
      </c>
    </row>
    <row customHeight="1" ht="11.25">
      <c r="A101" s="0" t="s">
        <v>16</v>
      </c>
      <c r="B101" s="0" t="s">
        <v>3339</v>
      </c>
      <c r="C101" s="0" t="s">
        <v>3340</v>
      </c>
      <c r="D101" s="0" t="s">
        <v>3369</v>
      </c>
      <c r="E101" s="0" t="s">
        <v>3370</v>
      </c>
      <c r="F101" s="0" t="s">
        <v>3136</v>
      </c>
      <c r="G101" s="0" t="s">
        <v>3371</v>
      </c>
    </row>
    <row customHeight="1" ht="11.25">
      <c r="A102" s="0" t="s">
        <v>16</v>
      </c>
      <c r="B102" s="0" t="s">
        <v>3339</v>
      </c>
      <c r="C102" s="0" t="s">
        <v>3340</v>
      </c>
      <c r="D102" s="0" t="s">
        <v>3372</v>
      </c>
      <c r="E102" s="0" t="s">
        <v>3373</v>
      </c>
      <c r="F102" s="0" t="s">
        <v>3136</v>
      </c>
      <c r="G102" s="0" t="s">
        <v>3374</v>
      </c>
    </row>
    <row customHeight="1" ht="11.25">
      <c r="A103" s="0" t="s">
        <v>16</v>
      </c>
      <c r="B103" s="0" t="s">
        <v>3339</v>
      </c>
      <c r="C103" s="0" t="s">
        <v>3340</v>
      </c>
      <c r="D103" s="0" t="s">
        <v>3375</v>
      </c>
      <c r="E103" s="0" t="s">
        <v>3376</v>
      </c>
      <c r="F103" s="0" t="s">
        <v>3136</v>
      </c>
      <c r="G103" s="0" t="s">
        <v>3377</v>
      </c>
    </row>
    <row customHeight="1" ht="11.25">
      <c r="A104" s="0" t="s">
        <v>16</v>
      </c>
      <c r="B104" s="0" t="s">
        <v>3378</v>
      </c>
      <c r="C104" s="0" t="s">
        <v>3379</v>
      </c>
      <c r="D104" s="0" t="s">
        <v>3378</v>
      </c>
      <c r="E104" s="0" t="s">
        <v>3379</v>
      </c>
      <c r="F104" s="0" t="s">
        <v>3157</v>
      </c>
      <c r="G104" s="0" t="s">
        <v>3380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B38D-31B4-154F-CA03-673630BF2B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3401</v>
      </c>
      <c r="B1" s="836" t="s">
        <v>3402</v>
      </c>
      <c r="C1" s="836" t="s">
        <v>1179</v>
      </c>
    </row>
    <row customHeight="1" ht="11.25">
      <c r="A2" s="836">
        <v>4189678</v>
      </c>
      <c r="B2" s="836" t="s">
        <v>3403</v>
      </c>
      <c r="C2" s="836" t="s">
        <v>3404</v>
      </c>
    </row>
    <row customHeight="1" ht="11.25">
      <c r="A3" s="836">
        <v>4190415</v>
      </c>
      <c r="B3" s="836" t="s">
        <v>3405</v>
      </c>
      <c r="C3" s="836"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F6778-9D29-F3D9-1DD6-8F6C264F3E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3406</v>
      </c>
      <c r="B1" s="164" t="s">
        <v>3407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19029-258D-04D8-E9D4-3F1A3150FE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3408</v>
      </c>
      <c r="B1" s="0" t="b">
        <v>1</v>
      </c>
    </row>
    <row customHeight="1" ht="11.25">
      <c r="A2" s="0" t="s">
        <v>3409</v>
      </c>
      <c r="B2" s="0" t="b">
        <v>0</v>
      </c>
    </row>
    <row customHeight="1" ht="11.25">
      <c r="A3" s="0" t="s">
        <v>3410</v>
      </c>
      <c r="B3" s="0" t="b">
        <v>0</v>
      </c>
    </row>
    <row customHeight="1" ht="11.25">
      <c r="A4" s="0" t="s">
        <v>3411</v>
      </c>
      <c r="B4" s="0" t="b">
        <v>1</v>
      </c>
    </row>
    <row customHeight="1" ht="11.25">
      <c r="A5" s="0" t="s">
        <v>3412</v>
      </c>
      <c r="B5" s="0" t="b">
        <v>0</v>
      </c>
    </row>
    <row customHeight="1" ht="11.25">
      <c r="A6" s="0" t="s">
        <v>3413</v>
      </c>
      <c r="B6" s="0" t="b">
        <v>0</v>
      </c>
    </row>
    <row customHeight="1" ht="11.25">
      <c r="A7" s="0" t="s">
        <v>3414</v>
      </c>
      <c r="B7" s="0" t="b">
        <v>0</v>
      </c>
    </row>
    <row customHeight="1" ht="11.25">
      <c r="A8" s="0" t="s">
        <v>3415</v>
      </c>
      <c r="B8" s="0" t="b">
        <v>0</v>
      </c>
    </row>
    <row customHeight="1" ht="11.25">
      <c r="A9" s="0" t="s">
        <v>3416</v>
      </c>
      <c r="B9" s="0" t="b">
        <v>0</v>
      </c>
    </row>
    <row customHeight="1" ht="11.25">
      <c r="A10" s="0" t="s">
        <v>3417</v>
      </c>
      <c r="B10" s="0" t="b">
        <v>0</v>
      </c>
    </row>
    <row customHeight="1" ht="11.25">
      <c r="A11" s="0" t="s">
        <v>3418</v>
      </c>
      <c r="B11" s="0" t="b">
        <v>1</v>
      </c>
    </row>
    <row customHeight="1" ht="11.25">
      <c r="A12" s="0" t="s">
        <v>3419</v>
      </c>
      <c r="B12" s="0" t="b">
        <v>0</v>
      </c>
    </row>
    <row customHeight="1" ht="11.25">
      <c r="A13" s="0" t="s">
        <v>3420</v>
      </c>
      <c r="B13" s="0" t="b">
        <v>0</v>
      </c>
    </row>
    <row customHeight="1" ht="11.25">
      <c r="A14" s="0" t="s">
        <v>3421</v>
      </c>
      <c r="B14" s="0" t="b">
        <v>0</v>
      </c>
    </row>
    <row customHeight="1" ht="11.25">
      <c r="A15" s="0" t="s">
        <v>3422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D215-469A-C466-C67F-A807D66F1F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300E5-DAAA-E927-A772-40C5CF2E2D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3423</v>
      </c>
      <c r="B1" s="68" t="s">
        <v>3424</v>
      </c>
    </row>
    <row customHeight="1" ht="11.25">
      <c r="A2" s="65" t="s">
        <v>3425</v>
      </c>
      <c r="B2" s="65" t="s">
        <v>3426</v>
      </c>
    </row>
    <row customHeight="1" ht="11.25">
      <c r="A3" s="65" t="s">
        <v>3427</v>
      </c>
      <c r="B3" s="65" t="s">
        <v>3428</v>
      </c>
    </row>
    <row customHeight="1" ht="11.25">
      <c r="A4" s="65" t="s">
        <v>3429</v>
      </c>
      <c r="B4" s="65" t="s">
        <v>3430</v>
      </c>
    </row>
    <row customHeight="1" ht="11.25">
      <c r="A5" s="65" t="s">
        <v>3431</v>
      </c>
      <c r="B5" s="65" t="s">
        <v>3432</v>
      </c>
    </row>
    <row customHeight="1" ht="11.25">
      <c r="A6" s="65" t="s">
        <v>3433</v>
      </c>
      <c r="B6" s="65" t="s">
        <v>3434</v>
      </c>
    </row>
    <row customHeight="1" ht="11.25">
      <c r="A7" s="65" t="s">
        <v>3435</v>
      </c>
      <c r="B7" s="65" t="s">
        <v>3436</v>
      </c>
    </row>
    <row customHeight="1" ht="11.25">
      <c r="A8" s="65" t="s">
        <v>3437</v>
      </c>
      <c r="B8" s="65" t="s">
        <v>3438</v>
      </c>
    </row>
    <row customHeight="1" ht="11.25">
      <c r="A9" s="65" t="s">
        <v>3439</v>
      </c>
      <c r="B9" s="65" t="s">
        <v>3440</v>
      </c>
    </row>
    <row customHeight="1" ht="11.25">
      <c r="A10" s="65" t="s">
        <v>3441</v>
      </c>
      <c r="B10" s="65" t="s">
        <v>3442</v>
      </c>
    </row>
    <row customHeight="1" ht="11.25">
      <c r="A11" s="65" t="s">
        <v>3443</v>
      </c>
      <c r="B11" s="65" t="s">
        <v>3444</v>
      </c>
    </row>
    <row customHeight="1" ht="11.25">
      <c r="A12" s="65" t="s">
        <v>3445</v>
      </c>
      <c r="B12" s="65" t="s">
        <v>3446</v>
      </c>
    </row>
    <row customHeight="1" ht="11.25">
      <c r="A13" s="65" t="s">
        <v>3447</v>
      </c>
      <c r="B13" s="65" t="s">
        <v>3448</v>
      </c>
    </row>
    <row customHeight="1" ht="11.25">
      <c r="A14" s="65" t="s">
        <v>3449</v>
      </c>
      <c r="B14" s="65" t="s">
        <v>3450</v>
      </c>
    </row>
    <row customHeight="1" ht="11.25">
      <c r="A15" s="65" t="s">
        <v>3451</v>
      </c>
      <c r="B15" s="65" t="s">
        <v>3452</v>
      </c>
    </row>
    <row customHeight="1" ht="11.25">
      <c r="A16" s="65" t="s">
        <v>3453</v>
      </c>
      <c r="B16" s="65" t="s">
        <v>3454</v>
      </c>
    </row>
    <row customHeight="1" ht="11.25">
      <c r="A17" s="65" t="s">
        <v>3455</v>
      </c>
      <c r="B17" s="65" t="s">
        <v>3456</v>
      </c>
    </row>
    <row customHeight="1" ht="11.25">
      <c r="A18" s="65" t="s">
        <v>3457</v>
      </c>
      <c r="B18" s="65" t="s">
        <v>3458</v>
      </c>
    </row>
    <row customHeight="1" ht="11.25">
      <c r="A19" s="65" t="s">
        <v>3459</v>
      </c>
      <c r="B19" s="65" t="s">
        <v>3460</v>
      </c>
    </row>
    <row customHeight="1" ht="11.25">
      <c r="A20" s="65" t="s">
        <v>3461</v>
      </c>
      <c r="B20" s="65" t="s">
        <v>3462</v>
      </c>
    </row>
    <row customHeight="1" ht="11.25">
      <c r="A21" s="65" t="s">
        <v>3463</v>
      </c>
      <c r="B21" s="65" t="s">
        <v>3464</v>
      </c>
    </row>
    <row customHeight="1" ht="11.25">
      <c r="A22" s="65" t="s">
        <v>3465</v>
      </c>
      <c r="B22" s="65" t="s">
        <v>3466</v>
      </c>
    </row>
    <row customHeight="1" ht="11.25">
      <c r="A23" s="65" t="s">
        <v>3467</v>
      </c>
      <c r="B23" s="65" t="s">
        <v>3468</v>
      </c>
    </row>
    <row customHeight="1" ht="11.25">
      <c r="A24" s="65" t="s">
        <v>3469</v>
      </c>
      <c r="B24" s="65" t="s">
        <v>3470</v>
      </c>
    </row>
    <row customHeight="1" ht="11.25">
      <c r="A25" s="65" t="s">
        <v>3471</v>
      </c>
      <c r="B25" s="65" t="s">
        <v>3472</v>
      </c>
    </row>
    <row customHeight="1" ht="11.25">
      <c r="A26" s="65" t="s">
        <v>3473</v>
      </c>
      <c r="B26" s="65" t="s">
        <v>3474</v>
      </c>
    </row>
    <row customHeight="1" ht="11.25">
      <c r="A27" s="65" t="s">
        <v>3475</v>
      </c>
      <c r="B27" s="65" t="s">
        <v>3476</v>
      </c>
    </row>
    <row customHeight="1" ht="11.25">
      <c r="A28" s="65" t="s">
        <v>3477</v>
      </c>
      <c r="B28" s="65" t="s">
        <v>3478</v>
      </c>
    </row>
    <row customHeight="1" ht="11.25">
      <c r="A29" s="65" t="s">
        <v>3479</v>
      </c>
      <c r="B29" s="65" t="s">
        <v>3480</v>
      </c>
    </row>
    <row customHeight="1" ht="11.25">
      <c r="A30" s="65" t="s">
        <v>3481</v>
      </c>
      <c r="B30" s="65" t="s">
        <v>3482</v>
      </c>
    </row>
    <row customHeight="1" ht="11.25">
      <c r="A31" s="65" t="s">
        <v>3483</v>
      </c>
      <c r="B31" s="65" t="s">
        <v>3484</v>
      </c>
    </row>
    <row customHeight="1" ht="11.25">
      <c r="A32" s="65" t="s">
        <v>3485</v>
      </c>
      <c r="B32" s="65" t="s">
        <v>3486</v>
      </c>
    </row>
    <row customHeight="1" ht="11.25">
      <c r="A33" s="65" t="s">
        <v>3487</v>
      </c>
      <c r="B33" s="65" t="s">
        <v>3488</v>
      </c>
    </row>
    <row customHeight="1" ht="11.25">
      <c r="A34" s="65" t="s">
        <v>3489</v>
      </c>
      <c r="B34" s="65" t="s">
        <v>3490</v>
      </c>
    </row>
    <row customHeight="1" ht="11.25">
      <c r="A35" s="65" t="s">
        <v>3491</v>
      </c>
      <c r="B35" s="65" t="s">
        <v>3492</v>
      </c>
    </row>
    <row customHeight="1" ht="11.25">
      <c r="A36" s="65" t="s">
        <v>3493</v>
      </c>
      <c r="B36" s="65" t="s">
        <v>3494</v>
      </c>
    </row>
    <row customHeight="1" ht="11.25">
      <c r="A37" s="65" t="s">
        <v>3495</v>
      </c>
      <c r="B37" s="65" t="s">
        <v>3496</v>
      </c>
    </row>
    <row customHeight="1" ht="11.25">
      <c r="A38" s="65" t="s">
        <v>3497</v>
      </c>
      <c r="B38" s="65" t="s">
        <v>3498</v>
      </c>
    </row>
    <row customHeight="1" ht="11.25">
      <c r="A39" s="65" t="s">
        <v>3499</v>
      </c>
      <c r="B39" s="65" t="s">
        <v>3500</v>
      </c>
    </row>
    <row customHeight="1" ht="11.25">
      <c r="A40" s="65" t="s">
        <v>3501</v>
      </c>
      <c r="B40" s="65" t="s">
        <v>3502</v>
      </c>
    </row>
    <row customHeight="1" ht="11.25">
      <c r="A41" s="65" t="s">
        <v>3503</v>
      </c>
      <c r="B41" s="65" t="s">
        <v>3504</v>
      </c>
    </row>
    <row customHeight="1" ht="11.25">
      <c r="A42" s="65" t="s">
        <v>3505</v>
      </c>
      <c r="B42" s="65" t="s">
        <v>3506</v>
      </c>
    </row>
    <row customHeight="1" ht="11.25">
      <c r="A43" s="65" t="s">
        <v>3507</v>
      </c>
      <c r="B43" s="65" t="s">
        <v>3508</v>
      </c>
    </row>
    <row customHeight="1" ht="11.25">
      <c r="A44" s="65" t="s">
        <v>3509</v>
      </c>
      <c r="B44" s="65" t="s">
        <v>3510</v>
      </c>
    </row>
    <row customHeight="1" ht="11.25">
      <c r="A45" s="65" t="s">
        <v>3511</v>
      </c>
      <c r="B45" s="65" t="s">
        <v>3512</v>
      </c>
    </row>
    <row customHeight="1" ht="11.25">
      <c r="A46" s="65" t="s">
        <v>3513</v>
      </c>
      <c r="B46" s="65" t="s">
        <v>3514</v>
      </c>
    </row>
    <row customHeight="1" ht="11.25">
      <c r="A47" s="65" t="s">
        <v>3515</v>
      </c>
      <c r="B47" s="65" t="s">
        <v>3516</v>
      </c>
    </row>
    <row customHeight="1" ht="11.25">
      <c r="A48" s="65" t="s">
        <v>3517</v>
      </c>
      <c r="B48" s="65" t="s">
        <v>3518</v>
      </c>
    </row>
    <row customHeight="1" ht="11.25">
      <c r="A49" s="65" t="s">
        <v>3519</v>
      </c>
      <c r="B49" s="65" t="s">
        <v>3520</v>
      </c>
    </row>
    <row customHeight="1" ht="11.25">
      <c r="A50" s="65" t="s">
        <v>3521</v>
      </c>
      <c r="B50" s="65" t="s">
        <v>3522</v>
      </c>
    </row>
    <row customHeight="1" ht="11.25">
      <c r="A51" s="65" t="s">
        <v>3523</v>
      </c>
      <c r="B51" s="65" t="s">
        <v>3524</v>
      </c>
    </row>
    <row customHeight="1" ht="11.25">
      <c r="A52" s="65" t="s">
        <v>3525</v>
      </c>
      <c r="B52" s="65" t="s">
        <v>3526</v>
      </c>
    </row>
    <row customHeight="1" ht="11.25">
      <c r="A53" s="65" t="s">
        <v>3527</v>
      </c>
      <c r="B53" s="65" t="s">
        <v>3528</v>
      </c>
    </row>
    <row customHeight="1" ht="11.25">
      <c r="A54" s="65" t="s">
        <v>3529</v>
      </c>
      <c r="B54" s="65" t="s">
        <v>3530</v>
      </c>
    </row>
    <row customHeight="1" ht="11.25">
      <c r="A55" s="65" t="s">
        <v>3531</v>
      </c>
      <c r="B55" s="65" t="s">
        <v>3532</v>
      </c>
    </row>
    <row customHeight="1" ht="11.25">
      <c r="A56" s="65" t="s">
        <v>3533</v>
      </c>
      <c r="B56" s="65" t="s">
        <v>3534</v>
      </c>
    </row>
    <row customHeight="1" ht="11.25">
      <c r="A57" s="65" t="s">
        <v>3535</v>
      </c>
      <c r="B57" s="65" t="s">
        <v>3536</v>
      </c>
    </row>
    <row customHeight="1" ht="11.25">
      <c r="A58" s="65" t="s">
        <v>3537</v>
      </c>
      <c r="B58" s="65" t="s">
        <v>3538</v>
      </c>
    </row>
    <row customHeight="1" ht="11.25">
      <c r="A59" s="65" t="s">
        <v>3539</v>
      </c>
      <c r="B59" s="65" t="s">
        <v>3540</v>
      </c>
    </row>
    <row customHeight="1" ht="11.25">
      <c r="A60" s="65" t="s">
        <v>3541</v>
      </c>
      <c r="B60" s="65" t="s">
        <v>3542</v>
      </c>
    </row>
    <row customHeight="1" ht="11.25">
      <c r="A61" s="65"/>
      <c r="B61" s="65" t="s">
        <v>3543</v>
      </c>
    </row>
    <row customHeight="1" ht="11.25">
      <c r="A62" s="65"/>
      <c r="B62" s="65" t="s">
        <v>3544</v>
      </c>
    </row>
    <row customHeight="1" ht="11.25">
      <c r="A63" s="65"/>
      <c r="B63" s="65" t="s">
        <v>3545</v>
      </c>
    </row>
    <row customHeight="1" ht="11.25">
      <c r="A64" s="65"/>
      <c r="B64" s="65" t="s">
        <v>3546</v>
      </c>
    </row>
    <row customHeight="1" ht="11.25">
      <c r="A65" s="65"/>
      <c r="B65" s="65" t="s">
        <v>3547</v>
      </c>
    </row>
    <row customHeight="1" ht="11.25">
      <c r="A66" s="65"/>
      <c r="B66" s="65" t="s">
        <v>3548</v>
      </c>
    </row>
    <row customHeight="1" ht="11.25">
      <c r="A67" s="65"/>
      <c r="B67" s="65" t="s">
        <v>3549</v>
      </c>
    </row>
    <row customHeight="1" ht="11.25">
      <c r="A68" s="65"/>
      <c r="B68" s="65" t="s">
        <v>3550</v>
      </c>
    </row>
    <row customHeight="1" ht="11.25">
      <c r="A69" s="65"/>
      <c r="B69" s="65" t="s">
        <v>3551</v>
      </c>
    </row>
    <row customHeight="1" ht="11.25">
      <c r="A70" s="65"/>
      <c r="B70" s="65" t="s">
        <v>3552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11CCA-1ACC-6DA7-ED4B-542EF29351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3553</v>
      </c>
    </row>
    <row customHeight="1" ht="90">
      <c r="B2" s="95" t="s">
        <v>3554</v>
      </c>
    </row>
    <row customHeight="1" ht="67.5">
      <c r="B3" s="95" t="s">
        <v>3555</v>
      </c>
    </row>
    <row customHeight="1" ht="33.75">
      <c r="B4" s="95" t="s">
        <v>3556</v>
      </c>
    </row>
    <row customHeight="1" ht="11.25">
      <c r="B5" s="95" t="s">
        <v>3557</v>
      </c>
    </row>
    <row customHeight="1" ht="22.5">
      <c r="B6" s="95" t="s">
        <v>3558</v>
      </c>
    </row>
    <row customHeight="1" ht="22.5">
      <c r="B7" s="95" t="s">
        <v>3559</v>
      </c>
    </row>
    <row customHeight="1" ht="22.5">
      <c r="B8" s="95" t="s">
        <v>3560</v>
      </c>
    </row>
    <row customHeight="1" ht="22.5">
      <c r="B9" s="95" t="s">
        <v>3561</v>
      </c>
    </row>
    <row customHeight="1" ht="56.25">
      <c r="B10" s="95" t="s">
        <v>3562</v>
      </c>
    </row>
    <row customHeight="1" ht="12.75">
      <c r="B11" s="160" t="s">
        <v>3563</v>
      </c>
    </row>
    <row customHeight="1" ht="11.25">
      <c r="B12" s="94" t="s">
        <v>3564</v>
      </c>
    </row>
    <row customHeight="1" ht="22.5">
      <c r="B13" s="95" t="s">
        <v>3565</v>
      </c>
    </row>
    <row customHeight="1" ht="67.5">
      <c r="B14" s="95" t="s">
        <v>3566</v>
      </c>
    </row>
    <row customHeight="1" ht="22.5">
      <c r="B15" s="95" t="s">
        <v>3567</v>
      </c>
    </row>
    <row customHeight="1" ht="11.25">
      <c r="B16" s="94" t="s">
        <v>3568</v>
      </c>
      <c r="D16" s="101"/>
    </row>
    <row customHeight="1" ht="33.75">
      <c r="B17" s="95" t="s">
        <v>3569</v>
      </c>
    </row>
    <row customHeight="1" ht="33.75">
      <c r="B18" s="95" t="s">
        <v>3570</v>
      </c>
    </row>
    <row customHeight="1" ht="11.25">
      <c r="B19" s="95" t="s">
        <v>3571</v>
      </c>
    </row>
    <row customHeight="1" ht="33.75">
      <c r="B20" s="95" t="s">
        <v>3572</v>
      </c>
    </row>
    <row customHeight="1" ht="11.25">
      <c r="B21" s="94" t="s">
        <v>3573</v>
      </c>
    </row>
    <row customHeight="1" ht="11.25">
      <c r="B22" s="95" t="s">
        <v>3574</v>
      </c>
    </row>
    <row r="24" customHeight="1" ht="22.5">
      <c r="B24" s="162" t="s">
        <v>3575</v>
      </c>
    </row>
    <row r="26" customHeight="1" ht="11.25">
      <c r="B26" s="94" t="s">
        <v>3576</v>
      </c>
    </row>
    <row customHeight="1" ht="22.5">
      <c r="B27" s="161" t="s">
        <v>405</v>
      </c>
    </row>
    <row customHeight="1" ht="56.25">
      <c r="B28" s="161" t="s">
        <v>3577</v>
      </c>
    </row>
    <row customHeight="1" ht="11.25">
      <c r="B29" s="211" t="s">
        <v>3578</v>
      </c>
    </row>
    <row customHeight="1" ht="22.5">
      <c r="B30" s="161" t="s">
        <v>3579</v>
      </c>
    </row>
    <row r="32" customHeight="1" ht="11.25">
      <c r="A32" s="189"/>
      <c r="B32" s="190" t="s">
        <v>3580</v>
      </c>
    </row>
    <row customHeight="1" ht="14.25">
      <c r="A33" s="191">
        <v>1</v>
      </c>
      <c r="B33" s="192" t="s">
        <v>3581</v>
      </c>
    </row>
    <row customHeight="1" ht="14.25">
      <c r="A34" s="191">
        <v>2</v>
      </c>
      <c r="B34" s="192" t="s">
        <v>3582</v>
      </c>
    </row>
    <row customHeight="1" ht="11.25">
      <c r="B35" s="190" t="s">
        <v>3583</v>
      </c>
    </row>
    <row customHeight="1" ht="11.25">
      <c r="B36" s="192" t="s">
        <v>3584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