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120" yWindow="-120" windowWidth="29040" windowHeight="1584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тарифов'!$F$20:$F$37</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Территории!$D$24:$L$24</definedName>
    <definedName name="checkCell_List02">'Перечень тарифов'!$E$20:$W$37</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потр'!$M$18:$W$107</definedName>
    <definedName name="checkCell_List06_13_double_date">'Форма 4.2.1 | Т-ТЭ | потр'!$X$18:$X$107</definedName>
    <definedName name="checkCell_List06_13_unique_t">'Форма 4.2.1 | Т-ТЭ | потр'!$M$18:$M$107</definedName>
    <definedName name="checkCell_List06_13_unique_t1">'Форма 4.2.1 | Т-ТЭ | потр'!$Y$18:$Y$107</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4.7'!$F$7:$I$37</definedName>
    <definedName name="checkCells_List05_13">'Форма 1.0.1 | Т-ТЭ | потр'!$F$7:$I$37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REESTR_DS!$B$2:$B$6</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тарифов'!$K$20:$K$37</definedName>
    <definedName name="flagSource">'Перечень тарифов'!$S$20:$S$37</definedName>
    <definedName name="flagST">'Перечень тарифов'!$O$20:$O$37</definedName>
    <definedName name="flagTN">'Форма 4.2.4 | Т-подкл'!$N$18:$N$31</definedName>
    <definedName name="flagTS">'Форма 4.2.4 | Т-подкл'!$R$18:$R$31</definedName>
    <definedName name="flagTwoTariff">'Перечень тарифов'!$G$20:$G$37</definedName>
    <definedName name="flagUsedTer_List01">Территории!$P$11:$P$24</definedName>
    <definedName name="group_rates">'Перечень тарифов'!$E$20:$E$37</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тарифов'!$A$20:$A$37</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REESTR_MO!$A$2:$D$106</definedName>
    <definedName name="List01_CheckC">Территории!$D$11:$L$24</definedName>
    <definedName name="List01_NameCol">Территории!$K$1:$M$1</definedName>
    <definedName name="List01_REESTR_MO">Территории!$H$11:$L$24</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потр'!$O$18:$O$107</definedName>
    <definedName name="List06_13_MC2">'Форма 4.2.1 | Т-ТЭ | потр'!$V$18:$V$107</definedName>
    <definedName name="List06_13_note">'Форма 4.2.1 | Т-ТЭ | потр'!$W$18:$W$107</definedName>
    <definedName name="List06_13_Period">'Форма 4.2.1 | Т-ТЭ | потр'!$O$18:$U$107</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Территории!$K$11:$K$24</definedName>
    <definedName name="MODesc">'Перечень тарифов'!$N$20:$N$37</definedName>
    <definedName name="MONTH">TEHSHEET!$E$2:$E$13</definedName>
    <definedName name="mr_List01">Территории!$H$11:$H$24</definedName>
    <definedName name="mrCopy_List01">Территории!$M$11:$M$24</definedName>
    <definedName name="mrmoCopy_List01">Территории!$R$11:$R$24</definedName>
    <definedName name="nalog">Титульный!$F$36</definedName>
    <definedName name="name_rates">'Перечень тарифов'!$J$20:$J$37</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4.8'!$E$34:$E$35</definedName>
    <definedName name="pDbl_List12_5">'Форма 4.8'!$G$30:$G$32</definedName>
    <definedName name="pDbl_List12_5_copy">'Форма 4.8'!$L$30:$L$32</definedName>
    <definedName name="pDbl_List12_5_copy2">'Форма 4.8'!$K$30:$K$32</definedName>
    <definedName name="pDel_Comm">Комментарии!$C$11:$C$12</definedName>
    <definedName name="pDel_List01_0">Территории!$C$11:$C$24</definedName>
    <definedName name="pDel_List01_1">Территории!$F$11:$F$24</definedName>
    <definedName name="pDel_List01_2">Территории!$I$11:$I$24</definedName>
    <definedName name="pDel_List02">'Перечень тарифов'!$C$20:$C$37</definedName>
    <definedName name="pDel_List02_1">'Перечень тарифов'!$H$20:$H$37</definedName>
    <definedName name="pDel_List02_2">'Перечень тарифов'!$L$20:$L$37</definedName>
    <definedName name="pDel_List02_3">'Перечень тарифов'!$P$20:$P$37</definedName>
    <definedName name="pDel_List02_4">'Перечень тарифов'!$T$20:$T$37</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потр'!$K$18:$K$107</definedName>
    <definedName name="pDel_List06_13_2">'Форма 4.2.1 | Т-ТЭ | потр'!$J$18:$J$107</definedName>
    <definedName name="pDel_List06_13_3">'Форма 4.2.1 | Т-ТЭ | потр'!$I$18:$I$107</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4.8'!$C$22:$C$24</definedName>
    <definedName name="pDel_List12_4">'Форма 4.8'!$C$26:$C$28</definedName>
    <definedName name="pDel_List12_5">'Форма 4.8'!$C$30:$C$32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Территории!$E$24</definedName>
    <definedName name="pIns_List02">'Перечень тарифов'!$E$37</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потр'!$V$13:$V$107</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4.8'!$E$24</definedName>
    <definedName name="pIns_List12_4">'Форма 4.8'!$E$28</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тарифов'!$R$20:$R$37</definedName>
    <definedName name="TECH_ORG_ID">Титульный!$F$1</definedName>
    <definedName name="ter_List01">Территории!$E$11:$E$24</definedName>
    <definedName name="terCopy_List01">Территории!$Q$11:$Q$24</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тарифов'!$W$20:$W$37</definedName>
    <definedName name="warmSource">'Перечень тарифов'!$V$20:$V$37</definedName>
    <definedName name="year_list">TEHSHEET!$C$2:$C$6</definedName>
    <definedName name="year_list1">TEHSHEET!$B$2:$B$27</definedName>
  </definedNames>
  <calcPr calcId="145621"/>
</workbook>
</file>

<file path=xl/calcChain.xml><?xml version="1.0" encoding="utf-8"?>
<calcChain xmlns="http://schemas.openxmlformats.org/spreadsheetml/2006/main">
  <c r="A238" i="612" l="1"/>
  <c r="E31" i="610"/>
  <c r="A237" i="612"/>
  <c r="E27" i="610"/>
  <c r="A236" i="612"/>
  <c r="E23" i="610"/>
  <c r="O7" i="642"/>
  <c r="O8" i="642"/>
  <c r="O9" i="642"/>
  <c r="O10" i="642"/>
  <c r="N17" i="642"/>
  <c r="O17" i="642" s="1"/>
  <c r="P17" i="642" s="1"/>
  <c r="Q17" i="642" s="1"/>
  <c r="R17" i="642" s="1"/>
  <c r="S17" i="642" s="1"/>
  <c r="U17" i="642" s="1"/>
  <c r="V17" i="642" s="1"/>
  <c r="W17" i="642" s="1"/>
  <c r="O18" i="642"/>
  <c r="Z18" i="642"/>
  <c r="O19" i="642"/>
  <c r="Z19" i="642"/>
  <c r="Z20" i="642"/>
  <c r="Z21" i="642"/>
  <c r="Z22" i="642"/>
  <c r="Z23" i="642"/>
  <c r="Q25" i="642"/>
  <c r="Z24" i="642"/>
  <c r="Z25" i="642"/>
  <c r="Z26" i="642"/>
  <c r="Z27" i="642"/>
  <c r="Q29" i="642"/>
  <c r="Z28" i="642"/>
  <c r="Z29" i="642"/>
  <c r="Z30" i="642"/>
  <c r="Z31" i="642"/>
  <c r="Q33" i="642"/>
  <c r="Z32" i="642"/>
  <c r="Z33" i="642"/>
  <c r="Z34" i="642"/>
  <c r="Z35" i="642"/>
  <c r="Z36" i="642"/>
  <c r="O37" i="642"/>
  <c r="Z37" i="642"/>
  <c r="Z38" i="642"/>
  <c r="Z39" i="642"/>
  <c r="Z40" i="642"/>
  <c r="Z41" i="642"/>
  <c r="Q43" i="642"/>
  <c r="Z42" i="642"/>
  <c r="Z43" i="642"/>
  <c r="Z44" i="642"/>
  <c r="Z45" i="642"/>
  <c r="Q47" i="642"/>
  <c r="Z46" i="642"/>
  <c r="Z47" i="642"/>
  <c r="Z48" i="642"/>
  <c r="Z49" i="642"/>
  <c r="Q51" i="642"/>
  <c r="Z50" i="642"/>
  <c r="Z51" i="642"/>
  <c r="Z52" i="642"/>
  <c r="Z53" i="642"/>
  <c r="Z54" i="642"/>
  <c r="O55" i="642"/>
  <c r="Z55" i="642"/>
  <c r="O56" i="642"/>
  <c r="Z56" i="642"/>
  <c r="Z57" i="642"/>
  <c r="Z58" i="642"/>
  <c r="Z59" i="642"/>
  <c r="Q61" i="642"/>
  <c r="Z60" i="642"/>
  <c r="Z61" i="642"/>
  <c r="Z62" i="642"/>
  <c r="Z63" i="642"/>
  <c r="Q65" i="642"/>
  <c r="Z64" i="642"/>
  <c r="Z65" i="642"/>
  <c r="Z66" i="642"/>
  <c r="Z67" i="642"/>
  <c r="Q69" i="642"/>
  <c r="Z68" i="642"/>
  <c r="Z69" i="642"/>
  <c r="Z70" i="642"/>
  <c r="Z71" i="642"/>
  <c r="Z72" i="642"/>
  <c r="O73" i="642"/>
  <c r="Z73" i="642"/>
  <c r="Z74" i="642"/>
  <c r="Z75" i="642"/>
  <c r="Z76" i="642"/>
  <c r="Q78" i="642"/>
  <c r="Z77" i="642"/>
  <c r="Z78" i="642"/>
  <c r="Z79" i="642"/>
  <c r="Z80" i="642"/>
  <c r="Q82" i="642"/>
  <c r="Z81" i="642"/>
  <c r="Z82" i="642"/>
  <c r="Z83" i="642"/>
  <c r="Z84" i="642"/>
  <c r="Q86" i="642"/>
  <c r="Z85" i="642"/>
  <c r="Z86" i="642"/>
  <c r="Z87" i="642"/>
  <c r="Z88" i="642"/>
  <c r="Z89" i="642"/>
  <c r="O90" i="642"/>
  <c r="Z90" i="642"/>
  <c r="Z91" i="642"/>
  <c r="Z92" i="642"/>
  <c r="Z93" i="642"/>
  <c r="Z94" i="642"/>
  <c r="Q96" i="642"/>
  <c r="Z95" i="642"/>
  <c r="Z96" i="642"/>
  <c r="Z97" i="642"/>
  <c r="Z98" i="642"/>
  <c r="Q100" i="642"/>
  <c r="Z99" i="642"/>
  <c r="Z100" i="642"/>
  <c r="Z101" i="642"/>
  <c r="Z102" i="642"/>
  <c r="Q104" i="642"/>
  <c r="Z103" i="642"/>
  <c r="Z104" i="642"/>
  <c r="Z105" i="642"/>
  <c r="Z106" i="642"/>
  <c r="Z107"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H36" i="646"/>
  <c r="H35" i="646"/>
  <c r="H33" i="646"/>
  <c r="H32" i="646"/>
  <c r="H30" i="646"/>
  <c r="H29" i="646"/>
  <c r="H27" i="646"/>
  <c r="H26" i="646"/>
  <c r="H24" i="646"/>
  <c r="H23" i="646"/>
  <c r="H21" i="646"/>
  <c r="H20" i="646"/>
  <c r="H18" i="646"/>
  <c r="H17" i="646"/>
  <c r="H15" i="646"/>
  <c r="H14" i="646"/>
  <c r="H12" i="646"/>
  <c r="H11" i="646"/>
  <c r="H9" i="646"/>
  <c r="H8" i="646"/>
  <c r="H7" i="646"/>
  <c r="H36" i="622"/>
  <c r="H33" i="622"/>
  <c r="H32" i="622"/>
  <c r="H35" i="622"/>
  <c r="H30" i="622"/>
  <c r="H27" i="622"/>
  <c r="H26" i="622"/>
  <c r="H29" i="622"/>
  <c r="H24" i="622"/>
  <c r="H21" i="622"/>
  <c r="H20" i="622"/>
  <c r="H23" i="622"/>
  <c r="H18" i="622"/>
  <c r="H15" i="622"/>
  <c r="H14" i="622"/>
  <c r="H17" i="622"/>
  <c r="H12" i="622"/>
  <c r="H9" i="622"/>
  <c r="H8" i="622"/>
  <c r="H36" i="643"/>
  <c r="H33" i="643"/>
  <c r="H32" i="643"/>
  <c r="H35" i="643"/>
  <c r="H30" i="643"/>
  <c r="H27" i="643"/>
  <c r="H26" i="643"/>
  <c r="H29" i="643"/>
  <c r="H24" i="643"/>
  <c r="H21" i="643"/>
  <c r="H20" i="643"/>
  <c r="H23" i="643"/>
  <c r="H18" i="643"/>
  <c r="H15" i="643"/>
  <c r="H14" i="643"/>
  <c r="H17" i="643"/>
  <c r="H12" i="643"/>
  <c r="H9" i="643"/>
  <c r="H8" i="643"/>
  <c r="R23" i="601"/>
  <c r="H37" i="646" s="1"/>
  <c r="R22" i="601"/>
  <c r="R21" i="601"/>
  <c r="P21" i="601"/>
  <c r="R20" i="601"/>
  <c r="H25" i="646" s="1"/>
  <c r="R19" i="601"/>
  <c r="R18" i="601"/>
  <c r="P18" i="601"/>
  <c r="R17" i="601"/>
  <c r="H19" i="646" s="1"/>
  <c r="R16" i="601"/>
  <c r="R15" i="601"/>
  <c r="P15" i="601"/>
  <c r="R14" i="601"/>
  <c r="H13" i="646" s="1"/>
  <c r="R13" i="601"/>
  <c r="R12" i="601"/>
  <c r="P12" i="601"/>
  <c r="L39" i="642"/>
  <c r="L45" i="642"/>
  <c r="X50" i="642"/>
  <c r="L57" i="642"/>
  <c r="L63" i="642"/>
  <c r="X68" i="642"/>
  <c r="L94" i="642"/>
  <c r="X99" i="642"/>
  <c r="F34" i="646"/>
  <c r="F10" i="646"/>
  <c r="F16" i="646"/>
  <c r="F26" i="622"/>
  <c r="F14" i="622"/>
  <c r="F26" i="643"/>
  <c r="F14" i="643"/>
  <c r="M17" i="601"/>
  <c r="L41" i="642"/>
  <c r="F29" i="622"/>
  <c r="M13" i="601"/>
  <c r="F23" i="643"/>
  <c r="F24" i="643"/>
  <c r="L21" i="642"/>
  <c r="L27" i="642"/>
  <c r="X32" i="642"/>
  <c r="L76" i="642"/>
  <c r="X81" i="642"/>
  <c r="F33" i="646"/>
  <c r="F9" i="646"/>
  <c r="F15" i="646"/>
  <c r="F28" i="622"/>
  <c r="F16" i="622"/>
  <c r="F28" i="643"/>
  <c r="F16" i="643"/>
  <c r="M16" i="601"/>
  <c r="X46" i="642"/>
  <c r="X95" i="642"/>
  <c r="F12" i="646"/>
  <c r="F17" i="622"/>
  <c r="L38" i="642"/>
  <c r="F35" i="622"/>
  <c r="F36" i="622"/>
  <c r="L40" i="642"/>
  <c r="L46" i="642"/>
  <c r="L58" i="642"/>
  <c r="L64" i="642"/>
  <c r="L95" i="642"/>
  <c r="F32" i="646"/>
  <c r="F8" i="646"/>
  <c r="F14" i="646"/>
  <c r="F31" i="622"/>
  <c r="F19" i="622"/>
  <c r="F31" i="643"/>
  <c r="F19" i="643"/>
  <c r="M15" i="601"/>
  <c r="L59" i="642"/>
  <c r="L102" i="642"/>
  <c r="F30" i="646"/>
  <c r="F17" i="643"/>
  <c r="L93" i="642"/>
  <c r="F23" i="622"/>
  <c r="L75" i="642"/>
  <c r="L22" i="642"/>
  <c r="L28" i="642"/>
  <c r="L77" i="642"/>
  <c r="L90" i="642"/>
  <c r="F31" i="646"/>
  <c r="F37" i="646"/>
  <c r="F13" i="646"/>
  <c r="F27" i="622"/>
  <c r="F15" i="622"/>
  <c r="F27" i="643"/>
  <c r="F15" i="643"/>
  <c r="M14" i="601"/>
  <c r="X64" i="642"/>
  <c r="F36" i="646"/>
  <c r="M19" i="601"/>
  <c r="M18" i="601"/>
  <c r="F29" i="643"/>
  <c r="F24" i="646"/>
  <c r="F23" i="646"/>
  <c r="L18" i="642"/>
  <c r="L23" i="642"/>
  <c r="X28" i="642"/>
  <c r="X77" i="642"/>
  <c r="L84" i="642"/>
  <c r="F29" i="646"/>
  <c r="F35" i="646"/>
  <c r="F11" i="646"/>
  <c r="F30" i="622"/>
  <c r="F18" i="622"/>
  <c r="F30" i="643"/>
  <c r="F18" i="643"/>
  <c r="M12" i="601"/>
  <c r="M23" i="601"/>
  <c r="L31" i="642"/>
  <c r="X85" i="642"/>
  <c r="F25" i="646"/>
  <c r="F21" i="643"/>
  <c r="F18" i="646"/>
  <c r="L81" i="642"/>
  <c r="F17" i="646"/>
  <c r="L42" i="642"/>
  <c r="L55" i="642"/>
  <c r="L60" i="642"/>
  <c r="L73" i="642"/>
  <c r="L91" i="642"/>
  <c r="L103" i="642"/>
  <c r="F22" i="646"/>
  <c r="F28" i="646"/>
  <c r="F32" i="622"/>
  <c r="F20" i="622"/>
  <c r="F32" i="643"/>
  <c r="F20" i="643"/>
  <c r="L80" i="642"/>
  <c r="F19" i="646"/>
  <c r="L99" i="642"/>
  <c r="F36" i="643"/>
  <c r="L24" i="642"/>
  <c r="L37" i="642"/>
  <c r="L85" i="642"/>
  <c r="F21" i="646"/>
  <c r="F27" i="646"/>
  <c r="F34" i="622"/>
  <c r="F22" i="622"/>
  <c r="F34" i="643"/>
  <c r="F22" i="643"/>
  <c r="M22" i="601"/>
  <c r="M21" i="601"/>
  <c r="L56" i="642"/>
  <c r="F21" i="622"/>
  <c r="L68" i="642"/>
  <c r="L32" i="642"/>
  <c r="L19" i="642"/>
  <c r="X42" i="642"/>
  <c r="L49" i="642"/>
  <c r="X60" i="642"/>
  <c r="L67" i="642"/>
  <c r="L92" i="642"/>
  <c r="L98" i="642"/>
  <c r="X103" i="642"/>
  <c r="F20" i="646"/>
  <c r="F26" i="646"/>
  <c r="F37" i="622"/>
  <c r="F25" i="622"/>
  <c r="F37" i="643"/>
  <c r="F25" i="643"/>
  <c r="X24" i="642"/>
  <c r="L74" i="642"/>
  <c r="F33" i="622"/>
  <c r="M20" i="601"/>
  <c r="L50" i="642"/>
  <c r="F35" i="643"/>
  <c r="F33" i="643"/>
  <c r="L20" i="642"/>
  <c r="F24" i="622"/>
  <c r="H19" i="643" l="1"/>
  <c r="H31" i="643"/>
  <c r="H19" i="622"/>
  <c r="H31" i="622"/>
  <c r="H31" i="646"/>
  <c r="H13" i="643"/>
  <c r="H25" i="643"/>
  <c r="H37" i="643"/>
  <c r="H13" i="622"/>
  <c r="H25" i="622"/>
  <c r="H37" i="622"/>
  <c r="E3" i="437"/>
  <c r="B3" i="525"/>
  <c r="B2" i="525"/>
  <c r="O7" i="627" l="1"/>
  <c r="O8" i="627"/>
  <c r="O9" i="627"/>
  <c r="O10" i="627"/>
  <c r="O17" i="627"/>
  <c r="P17" i="627" s="1"/>
  <c r="Q17" i="627" s="1"/>
  <c r="R17" i="627" s="1"/>
  <c r="S17" i="627" s="1"/>
  <c r="U17" i="627" s="1"/>
  <c r="V17" i="627" s="1"/>
  <c r="W17" i="627" s="1"/>
  <c r="Z24" i="627"/>
  <c r="Q25" i="627"/>
  <c r="X24" i="627"/>
  <c r="L20" i="627"/>
  <c r="Y23" i="627"/>
  <c r="L19" i="627"/>
  <c r="L21" i="627"/>
  <c r="L18" i="627"/>
  <c r="L24" i="627"/>
  <c r="L23" i="627"/>
  <c r="O7" i="632" l="1"/>
  <c r="O8" i="632"/>
  <c r="O9" i="632"/>
  <c r="O10" i="632"/>
  <c r="O18" i="632"/>
  <c r="P18" i="632" s="1"/>
  <c r="Q18" i="632" s="1"/>
  <c r="R18" i="632" s="1"/>
  <c r="S18" i="632" s="1"/>
  <c r="T18" i="632" s="1"/>
  <c r="V18" i="632" s="1"/>
  <c r="X18" i="632" s="1"/>
  <c r="R24" i="632"/>
  <c r="L23" i="632"/>
  <c r="L19" i="632"/>
  <c r="L21" i="632"/>
  <c r="L20" i="632"/>
  <c r="Y23" i="632"/>
  <c r="L22" i="632"/>
  <c r="M12" i="550" l="1"/>
  <c r="Z251" i="471" l="1"/>
  <c r="Z250" i="471"/>
  <c r="Z249" i="471"/>
  <c r="Z248" i="471"/>
  <c r="Z247" i="471"/>
  <c r="Z246" i="471"/>
  <c r="Z245" i="471"/>
  <c r="Q245" i="471"/>
  <c r="Z244" i="471"/>
  <c r="Z243" i="471"/>
  <c r="Z242" i="471"/>
  <c r="Z241" i="471"/>
  <c r="Z240" i="471"/>
  <c r="Z239" i="471"/>
  <c r="Z238" i="471"/>
  <c r="H11" i="643"/>
  <c r="H7" i="643"/>
  <c r="X244" i="471"/>
  <c r="L239" i="471"/>
  <c r="L244" i="471"/>
  <c r="L238" i="471"/>
  <c r="F9" i="643"/>
  <c r="F11" i="643"/>
  <c r="F10" i="643"/>
  <c r="L242" i="471"/>
  <c r="F13" i="643"/>
  <c r="L241" i="471"/>
  <c r="L243" i="471"/>
  <c r="F12" i="643"/>
  <c r="F8" i="643"/>
  <c r="L240"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9" i="641"/>
  <c r="L21" i="640"/>
  <c r="F12" i="641"/>
  <c r="L222" i="471"/>
  <c r="L25" i="640"/>
  <c r="L220" i="471"/>
  <c r="L225" i="471"/>
  <c r="F10" i="641"/>
  <c r="F11" i="641"/>
  <c r="L23" i="640"/>
  <c r="L26" i="640"/>
  <c r="L20" i="640"/>
  <c r="F8" i="641"/>
  <c r="L24" i="640"/>
  <c r="F13" i="641"/>
  <c r="L22" i="640"/>
  <c r="L224" i="471"/>
  <c r="L226" i="471"/>
  <c r="X26" i="640"/>
  <c r="L223" i="471"/>
  <c r="L221" i="47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73" i="471"/>
  <c r="AC120" i="471"/>
  <c r="F10" i="638"/>
  <c r="L193" i="471"/>
  <c r="AC109" i="471"/>
  <c r="L166" i="471"/>
  <c r="Y166" i="471"/>
  <c r="X131" i="471"/>
  <c r="F13" i="634"/>
  <c r="L86" i="471"/>
  <c r="F8" i="637"/>
  <c r="L149" i="471"/>
  <c r="F12" i="636"/>
  <c r="L179" i="471"/>
  <c r="X167" i="471"/>
  <c r="L72" i="471"/>
  <c r="Y90" i="471"/>
  <c r="AC110" i="471"/>
  <c r="L108" i="471"/>
  <c r="F9" i="636"/>
  <c r="L35" i="471"/>
  <c r="F12" i="634"/>
  <c r="F10" i="634"/>
  <c r="L131" i="471"/>
  <c r="F8" i="638"/>
  <c r="L67" i="471"/>
  <c r="AH197" i="471"/>
  <c r="F12" i="639"/>
  <c r="L69" i="471"/>
  <c r="L167" i="471"/>
  <c r="L70" i="471"/>
  <c r="L127" i="471"/>
  <c r="L197" i="471"/>
  <c r="L33" i="471"/>
  <c r="L196" i="471"/>
  <c r="L194" i="471"/>
  <c r="X55" i="471"/>
  <c r="L87" i="471"/>
  <c r="L31" i="471"/>
  <c r="L55" i="471"/>
  <c r="L165" i="471"/>
  <c r="F13" i="639"/>
  <c r="Y130" i="471"/>
  <c r="F10" i="639"/>
  <c r="X91" i="471"/>
  <c r="F13" i="637"/>
  <c r="L181" i="471"/>
  <c r="L144" i="471"/>
  <c r="F11" i="638"/>
  <c r="AD108" i="471"/>
  <c r="F11" i="639"/>
  <c r="Y148" i="471"/>
  <c r="L54" i="471"/>
  <c r="L125" i="471"/>
  <c r="F11" i="634"/>
  <c r="L162" i="471"/>
  <c r="F8" i="634"/>
  <c r="F11" i="635"/>
  <c r="L146" i="471"/>
  <c r="F11" i="637"/>
  <c r="L163" i="471"/>
  <c r="F12" i="637"/>
  <c r="F11" i="636"/>
  <c r="L104" i="471"/>
  <c r="F10" i="636"/>
  <c r="F12" i="638"/>
  <c r="L109" i="471"/>
  <c r="L52" i="471"/>
  <c r="L195" i="471"/>
  <c r="L161" i="471"/>
  <c r="L130" i="471"/>
  <c r="F9" i="634"/>
  <c r="L85" i="471"/>
  <c r="L183" i="471"/>
  <c r="X37" i="471"/>
  <c r="L106" i="471"/>
  <c r="F9" i="639"/>
  <c r="F12" i="635"/>
  <c r="L51" i="471"/>
  <c r="F13" i="638"/>
  <c r="L105" i="471"/>
  <c r="L182" i="471"/>
  <c r="F9" i="637"/>
  <c r="L53" i="471"/>
  <c r="F8" i="636"/>
  <c r="L180" i="471"/>
  <c r="Y183" i="471"/>
  <c r="L148" i="471"/>
  <c r="L34" i="471"/>
  <c r="L37" i="471"/>
  <c r="L90" i="471"/>
  <c r="L32" i="471"/>
  <c r="L103" i="471"/>
  <c r="L71" i="471"/>
  <c r="L143" i="471"/>
  <c r="L126" i="471"/>
  <c r="X149" i="471"/>
  <c r="L128" i="471"/>
  <c r="F9" i="635"/>
  <c r="F8" i="635"/>
  <c r="L164" i="471"/>
  <c r="L36" i="471"/>
  <c r="L50" i="471"/>
  <c r="F10" i="637"/>
  <c r="L120" i="471"/>
  <c r="F13" i="636"/>
  <c r="F8" i="639"/>
  <c r="L68" i="471"/>
  <c r="L110" i="471"/>
  <c r="L88" i="471"/>
  <c r="L91" i="471"/>
  <c r="F9" i="638"/>
  <c r="F10" i="635"/>
  <c r="L49" i="471"/>
  <c r="F13" i="635"/>
  <c r="X73" i="471"/>
  <c r="L14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4"/>
  <c r="L24" i="625"/>
  <c r="L24" i="626"/>
  <c r="X24" i="624"/>
  <c r="L22" i="625"/>
  <c r="L22" i="626"/>
  <c r="X26" i="626"/>
  <c r="L20" i="626"/>
  <c r="L23" i="626"/>
  <c r="L25" i="626"/>
  <c r="L21" i="625"/>
  <c r="L26" i="626"/>
  <c r="L24" i="624"/>
  <c r="L21" i="624"/>
  <c r="L20" i="624"/>
  <c r="L21" i="626"/>
  <c r="L19" i="625"/>
  <c r="L20" i="625"/>
  <c r="X24" i="625"/>
  <c r="L18" i="625"/>
  <c r="L22" i="624"/>
  <c r="L23" i="625"/>
  <c r="L18" i="624"/>
  <c r="L23"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4" i="630"/>
  <c r="L19" i="630"/>
  <c r="L20" i="630"/>
  <c r="AH23" i="633"/>
  <c r="Y23" i="630"/>
  <c r="L20" i="631"/>
  <c r="L22" i="631"/>
  <c r="Y23" i="631"/>
  <c r="L23" i="631"/>
  <c r="L23" i="633"/>
  <c r="L19" i="631"/>
  <c r="L18" i="630"/>
  <c r="L18" i="631"/>
  <c r="L21" i="631"/>
  <c r="L21" i="633"/>
  <c r="L20" i="633"/>
  <c r="L19" i="633"/>
  <c r="L23" i="630"/>
  <c r="L24" i="631"/>
  <c r="X24" i="630"/>
  <c r="L22" i="633"/>
  <c r="L21"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D23" i="628"/>
  <c r="L20" i="628"/>
  <c r="E2" i="437"/>
  <c r="L20" i="629"/>
  <c r="AC25" i="628"/>
  <c r="L19" i="629"/>
  <c r="X24" i="629"/>
  <c r="L18" i="629"/>
  <c r="AC24" i="628"/>
  <c r="L24" i="629"/>
  <c r="L25" i="628"/>
  <c r="L21" i="629"/>
  <c r="L21" i="628"/>
  <c r="L23" i="629"/>
  <c r="L24" i="628"/>
  <c r="L23" i="628"/>
  <c r="L19" i="628"/>
  <c r="Y23" i="629"/>
  <c r="L18"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337" i="471"/>
  <c r="F9" i="618"/>
  <c r="F10" i="614"/>
  <c r="F8" i="618"/>
  <c r="F9" i="617"/>
  <c r="F13" i="618"/>
  <c r="F9" i="622"/>
  <c r="F9" i="616"/>
  <c r="F12" i="622"/>
  <c r="F8" i="616"/>
  <c r="F10" i="617"/>
  <c r="F340" i="471"/>
  <c r="M302" i="471"/>
  <c r="F12" i="618"/>
  <c r="F11" i="616"/>
  <c r="F10" i="622"/>
  <c r="F12" i="616"/>
  <c r="F11" i="618"/>
  <c r="F8" i="622"/>
  <c r="F11" i="614"/>
  <c r="F8" i="617"/>
  <c r="F11" i="622"/>
  <c r="F12" i="614"/>
  <c r="F10" i="616"/>
  <c r="F13" i="616"/>
  <c r="F338" i="471"/>
  <c r="F8" i="614"/>
  <c r="M297" i="471"/>
  <c r="F342" i="471"/>
  <c r="F11" i="617"/>
  <c r="F13" i="617"/>
  <c r="M307" i="471"/>
  <c r="F13" i="622"/>
  <c r="F341" i="471"/>
  <c r="F9" i="614"/>
  <c r="F12" i="617"/>
  <c r="F13" i="614"/>
  <c r="F10" i="618"/>
</calcChain>
</file>

<file path=xl/sharedStrings.xml><?xml version="1.0" encoding="utf-8"?>
<sst xmlns="http://schemas.openxmlformats.org/spreadsheetml/2006/main" count="4336" uniqueCount="1699">
  <si>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</si>
  <si>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</si>
  <si>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</si>
  <si>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</si>
  <si>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</si>
  <si>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</si>
  <si>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</si>
  <si>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</si>
  <si>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</si>
  <si>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</si>
  <si>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</si>
  <si>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</si>
  <si>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</si>
  <si>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</si>
  <si>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</si>
  <si>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</si>
  <si>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</si>
  <si>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</si>
  <si>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</si>
  <si>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</si>
  <si>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</si>
  <si>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</si>
  <si>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</si>
  <si>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</si>
  <si>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</si>
  <si>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</si>
  <si>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</si>
  <si>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</si>
  <si>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</si>
  <si>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</si>
  <si>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</si>
  <si>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</si>
  <si>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</si>
  <si>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</si>
  <si>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</si>
  <si>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</si>
  <si>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</si>
  <si>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</si>
  <si>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</si>
  <si>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</si>
  <si>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</si>
  <si>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</si>
  <si>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</si>
  <si>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</si>
  <si>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</si>
  <si>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</si>
  <si>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</si>
  <si>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</si>
  <si>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</si>
  <si>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</si>
  <si>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</si>
  <si>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</si>
  <si>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</si>
  <si>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</si>
  <si>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</si>
  <si>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</si>
  <si>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</si>
  <si>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</si>
  <si>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</si>
  <si>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</si>
  <si>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</si>
  <si>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</si>
  <si>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</si>
  <si>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</si>
  <si>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</si>
  <si>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</si>
  <si>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</si>
  <si>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</si>
  <si>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</si>
  <si>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</si>
  <si>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</si>
  <si>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</si>
  <si>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</si>
  <si>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</si>
  <si>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</si>
  <si>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</si>
  <si>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</si>
  <si>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</si>
  <si>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</si>
  <si>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</si>
  <si>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</si>
  <si>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</si>
  <si>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</si>
  <si>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</si>
  <si>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</si>
  <si>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</si>
  <si>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</si>
  <si>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</si>
  <si>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</si>
  <si>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</si>
  <si>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</si>
  <si>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</si>
  <si>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</si>
  <si>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</si>
  <si>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</si>
  <si>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</si>
  <si>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</si>
  <si>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</si>
  <si>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</si>
  <si>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</si>
  <si>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</si>
  <si>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</si>
  <si>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</si>
  <si>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</si>
  <si>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</si>
  <si>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</si>
  <si>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</si>
  <si>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</si>
  <si>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</si>
  <si>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</si>
  <si>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</si>
  <si>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</si>
  <si>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</si>
  <si>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</si>
  <si>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</si>
  <si>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</si>
  <si>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</si>
  <si>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</si>
  <si>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</si>
  <si>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</si>
  <si>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</si>
  <si>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</si>
  <si>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</si>
  <si>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</si>
  <si>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</si>
  <si>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</si>
  <si>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</si>
  <si>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</si>
  <si>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</si>
  <si>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</si>
  <si>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</si>
  <si>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</si>
  <si>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</si>
  <si>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</si>
  <si>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</si>
  <si>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</si>
  <si>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</si>
  <si>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</si>
  <si>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</si>
  <si>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</si>
  <si>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</si>
  <si>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</si>
  <si>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</si>
  <si>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</si>
  <si>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</si>
  <si>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</si>
  <si>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</si>
  <si>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</si>
  <si>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</si>
  <si>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</si>
  <si>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</si>
  <si>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</si>
  <si>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</si>
  <si>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</si>
  <si>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</si>
  <si>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</si>
  <si>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</si>
  <si>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</si>
  <si>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</si>
  <si>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</si>
  <si>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</si>
  <si>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</si>
  <si>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</si>
  <si>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</si>
  <si>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</si>
  <si>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</si>
  <si>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</si>
  <si>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</si>
  <si>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</si>
  <si>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</si>
  <si>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</si>
  <si>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</si>
  <si>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</si>
  <si>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</si>
  <si>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</si>
  <si>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</si>
  <si>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</si>
  <si>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</si>
  <si>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</si>
  <si>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</si>
  <si>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</si>
  <si>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</si>
  <si>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</si>
  <si>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</si>
  <si>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</si>
  <si>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</si>
  <si>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</si>
  <si>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</si>
  <si>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</si>
  <si>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</si>
  <si>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</si>
  <si>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</si>
  <si>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</si>
  <si>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</si>
  <si>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</si>
  <si>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</si>
  <si>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</si>
  <si>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</si>
  <si>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</si>
  <si>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</si>
  <si>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</si>
  <si>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</si>
  <si>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</si>
  <si>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</si>
  <si>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</si>
  <si>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</si>
  <si>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</si>
  <si>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</si>
  <si>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</si>
  <si>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</si>
  <si>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</si>
  <si>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</si>
  <si>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</si>
  <si>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</si>
  <si>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</si>
  <si>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</si>
  <si>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</si>
  <si>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</si>
  <si>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</si>
  <si>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</si>
  <si>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</si>
  <si>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</si>
  <si>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</si>
  <si>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</si>
  <si>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</si>
  <si>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</si>
  <si>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</si>
  <si>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</si>
  <si>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</si>
  <si>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</si>
  <si>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</si>
  <si>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</si>
  <si>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</si>
  <si>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</si>
  <si>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</si>
  <si>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</si>
  <si>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</si>
  <si>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</si>
  <si>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</si>
  <si>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</si>
  <si>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</si>
  <si>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</si>
  <si>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</si>
  <si>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</si>
  <si>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</si>
  <si>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</si>
  <si>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</si>
  <si>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</si>
  <si>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</si>
  <si>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</si>
  <si>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</si>
  <si>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</si>
  <si>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</si>
  <si>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</si>
  <si>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</si>
  <si>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</si>
  <si>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</si>
  <si>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</si>
  <si>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</si>
  <si>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</si>
  <si>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</si>
  <si>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</si>
  <si>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</si>
  <si>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</si>
  <si>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</si>
  <si>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</si>
  <si>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</si>
  <si>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</si>
  <si>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</si>
  <si>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</si>
  <si>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</si>
  <si>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</si>
  <si>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</si>
  <si>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</si>
  <si>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</si>
  <si>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</si>
  <si>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</si>
  <si>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</si>
  <si>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</si>
  <si>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</si>
  <si>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</si>
  <si>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</si>
  <si>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</si>
  <si>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</si>
  <si>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</si>
  <si>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</si>
  <si>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</si>
  <si>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</si>
  <si>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</si>
  <si>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</si>
  <si>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</si>
  <si>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</si>
  <si>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</si>
  <si>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</si>
  <si>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</si>
  <si>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</si>
  <si>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</si>
  <si>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</si>
  <si>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</si>
  <si>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</si>
  <si>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</si>
  <si>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</si>
  <si>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</si>
  <si>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</si>
  <si>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</si>
  <si>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</si>
  <si>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</si>
  <si>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</si>
  <si>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</si>
  <si>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</si>
  <si>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</si>
  <si>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</si>
  <si>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</si>
  <si>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</si>
  <si>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</si>
  <si>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</si>
  <si>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</si>
  <si>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</si>
  <si>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</si>
  <si>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</si>
  <si>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</si>
  <si>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</si>
  <si>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</si>
  <si>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</si>
  <si>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</si>
  <si>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</si>
  <si>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</si>
  <si>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</si>
  <si>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</si>
  <si>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</si>
  <si>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</si>
  <si>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</si>
  <si>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</si>
  <si>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</si>
  <si>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</si>
  <si>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</si>
  <si>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</si>
  <si>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</si>
  <si>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</si>
  <si>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</si>
  <si>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</si>
  <si>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</si>
  <si>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</si>
  <si>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</si>
  <si>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</si>
  <si>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</si>
  <si>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</si>
  <si>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</si>
  <si>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</si>
  <si>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</si>
  <si>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</si>
  <si>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</si>
  <si>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</si>
  <si>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</si>
  <si>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</si>
  <si>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</si>
  <si>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</si>
  <si>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</si>
  <si>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</si>
  <si>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</si>
  <si>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</si>
  <si>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</si>
  <si>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</si>
  <si>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</si>
  <si>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</si>
  <si>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</si>
  <si>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</si>
  <si>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</si>
  <si>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</si>
  <si>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</si>
  <si>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</si>
  <si>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</si>
  <si>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</si>
  <si>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</si>
  <si>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</si>
  <si>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</si>
  <si>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</si>
  <si>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</si>
  <si>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</si>
  <si>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</si>
  <si>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</si>
  <si>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</si>
  <si>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</si>
  <si>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</si>
  <si>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</si>
  <si>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</si>
  <si>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</si>
  <si>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</si>
  <si>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</si>
  <si>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</si>
  <si>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</si>
  <si>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</si>
  <si>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</si>
  <si>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</si>
  <si>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</si>
  <si>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</si>
  <si>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</si>
  <si>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</si>
  <si>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</si>
  <si>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</si>
  <si>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</si>
  <si>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</si>
  <si>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</si>
  <si>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</si>
  <si>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</si>
  <si>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</si>
  <si>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</si>
  <si>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</si>
  <si>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</si>
  <si>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</si>
  <si>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</si>
  <si>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</si>
  <si>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</si>
  <si>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</si>
  <si>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</si>
  <si>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</si>
  <si>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</si>
  <si>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</si>
  <si>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</si>
  <si>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</si>
  <si>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</si>
  <si>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</si>
  <si>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</si>
  <si>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</si>
  <si>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</si>
  <si>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</si>
  <si>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</si>
  <si>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</si>
  <si>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</si>
  <si>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</si>
  <si>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</si>
  <si>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</si>
  <si>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</si>
  <si>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</si>
  <si>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</si>
  <si>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</si>
  <si>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</si>
  <si>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</si>
  <si>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</si>
  <si>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</si>
  <si>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</si>
  <si>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</si>
  <si>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</si>
  <si>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</si>
  <si>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</si>
  <si>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</si>
  <si>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</si>
  <si>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</si>
  <si>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</si>
  <si>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</si>
  <si>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</si>
  <si>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</si>
  <si>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</si>
  <si>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</si>
  <si>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</si>
  <si>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</si>
  <si>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</si>
  <si>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</si>
  <si>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</si>
  <si>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</si>
  <si>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</si>
  <si>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</si>
  <si>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</si>
  <si>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</si>
  <si>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</si>
  <si>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</si>
  <si>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</si>
  <si>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</si>
  <si>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</si>
  <si>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</si>
  <si>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</si>
  <si>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</si>
  <si>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</si>
  <si>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</si>
  <si>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</si>
  <si>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</si>
  <si>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</si>
  <si>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</si>
  <si>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</si>
  <si>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</si>
  <si>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</si>
  <si>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</si>
  <si>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</si>
  <si>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</si>
  <si>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</si>
  <si>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</si>
  <si>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</si>
  <si>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</si>
  <si>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</si>
  <si>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</si>
  <si>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</si>
  <si>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</si>
  <si>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</si>
  <si>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</si>
  <si>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</si>
  <si>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</si>
  <si>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</si>
  <si>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</si>
  <si>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</si>
  <si>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</si>
  <si>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</si>
  <si>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</si>
  <si>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</si>
  <si>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</si>
  <si>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</si>
  <si>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</si>
  <si>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</si>
  <si>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</si>
  <si>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</si>
  <si>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</si>
  <si>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</si>
  <si>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</si>
  <si>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</si>
  <si>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</si>
  <si>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</si>
  <si>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</si>
  <si>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</si>
  <si>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</si>
  <si>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</si>
  <si>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</si>
  <si>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</si>
  <si>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</si>
  <si>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</si>
  <si>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</si>
  <si>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</si>
  <si>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</si>
  <si>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</si>
  <si>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</si>
  <si>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</si>
  <si>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</si>
  <si>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</si>
  <si>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</si>
  <si>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</si>
  <si>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</si>
  <si>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</si>
  <si>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</si>
  <si>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</si>
  <si>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</si>
  <si>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</si>
  <si>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</si>
  <si>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</si>
  <si>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</si>
  <si>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</si>
  <si>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</si>
  <si>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</si>
  <si>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</si>
  <si>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</si>
  <si>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</si>
  <si>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</si>
  <si>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</si>
  <si>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</si>
  <si>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</si>
  <si>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</si>
  <si>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</si>
  <si>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</si>
  <si>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</si>
  <si>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</si>
  <si>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</si>
  <si>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</si>
  <si>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</si>
  <si>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</si>
  <si>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</si>
  <si>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</si>
  <si>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</si>
  <si>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</si>
  <si>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</si>
  <si>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</si>
  <si>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</si>
  <si>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</si>
  <si>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</si>
  <si>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</si>
  <si>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</si>
  <si>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</si>
  <si>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</si>
  <si>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</si>
  <si>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</si>
  <si>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</si>
  <si>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</si>
  <si>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</si>
  <si>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</si>
  <si>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</si>
  <si>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</si>
  <si>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</si>
  <si>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</si>
  <si>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</si>
  <si>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</si>
  <si>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</si>
  <si>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</si>
  <si>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</si>
  <si>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</si>
  <si>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</si>
  <si>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</si>
  <si>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</si>
  <si>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</si>
  <si>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</si>
  <si>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</si>
  <si>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</si>
  <si>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</si>
  <si>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</si>
  <si>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</si>
  <si>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</si>
  <si>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</si>
  <si>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</si>
  <si>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</si>
  <si>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</si>
  <si>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</si>
  <si>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</si>
  <si>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</si>
  <si>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</si>
  <si>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</si>
  <si>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</si>
  <si>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</si>
  <si>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</si>
  <si>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</si>
  <si>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</si>
  <si>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</si>
  <si>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</si>
  <si>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</si>
  <si>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</si>
  <si>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</si>
  <si>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</si>
  <si>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</si>
  <si>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</si>
  <si>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</si>
  <si>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</si>
  <si>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</si>
  <si>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</si>
  <si>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</si>
  <si>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</si>
  <si>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</si>
  <si>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</si>
  <si>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</si>
  <si>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</si>
  <si>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</si>
  <si>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</si>
  <si>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</si>
  <si>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</si>
  <si>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</si>
  <si>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</si>
  <si>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</si>
  <si>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</si>
  <si>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</si>
  <si>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</si>
  <si>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</si>
  <si>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</si>
  <si>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</si>
  <si>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</si>
  <si>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</si>
  <si>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</si>
  <si>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</si>
  <si>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</si>
  <si>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</si>
  <si>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</si>
  <si>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</si>
  <si>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</si>
  <si>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</si>
  <si>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</si>
  <si>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</si>
  <si>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</si>
  <si>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</si>
  <si>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</si>
  <si>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</si>
  <si>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</si>
  <si>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</si>
  <si>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</si>
  <si>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</si>
  <si>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</si>
  <si>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</si>
  <si>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</si>
  <si>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</si>
  <si>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</si>
  <si>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</si>
  <si>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</si>
  <si>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</si>
  <si>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</si>
  <si>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</si>
  <si>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</si>
  <si>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</si>
  <si>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</si>
  <si>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</si>
  <si>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</si>
  <si>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</si>
  <si>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</si>
  <si>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</si>
  <si>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</si>
  <si>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</si>
  <si>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</si>
  <si>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</si>
  <si>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</si>
  <si>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</si>
  <si>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</si>
  <si>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</si>
  <si>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</si>
  <si>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</si>
  <si>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</si>
  <si>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</si>
  <si>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</si>
  <si>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</si>
  <si>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</si>
  <si>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</si>
  <si>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</si>
  <si>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</si>
  <si>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</si>
  <si>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</si>
  <si>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</si>
  <si>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</si>
  <si>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</si>
  <si>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</si>
  <si>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</si>
  <si>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</si>
  <si>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</si>
  <si>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</si>
  <si>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</si>
  <si>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</si>
  <si>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</si>
  <si>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</si>
  <si>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</si>
  <si>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</si>
  <si>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</si>
  <si>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</si>
  <si>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</si>
  <si>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</si>
  <si>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</si>
  <si>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</si>
  <si>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</si>
  <si>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</si>
  <si>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</si>
  <si>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</si>
  <si>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</si>
  <si>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</si>
  <si>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</si>
  <si>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</si>
  <si>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</si>
  <si>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</si>
  <si>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</si>
  <si>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</si>
  <si>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</si>
  <si>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</si>
  <si>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</si>
  <si>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</si>
  <si>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</si>
  <si>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</si>
  <si>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</si>
  <si>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</si>
  <si>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</si>
  <si>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</si>
  <si>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</si>
  <si>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</si>
  <si>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</si>
  <si>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</si>
  <si>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</si>
  <si>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</si>
  <si>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</si>
  <si>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</si>
  <si>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</si>
  <si>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</si>
  <si>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</si>
  <si>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</si>
  <si>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</si>
  <si>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</si>
  <si>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</si>
  <si>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</si>
  <si>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</si>
  <si>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</si>
  <si>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</si>
  <si>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</si>
  <si>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</si>
  <si>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</si>
  <si>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</si>
  <si>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</si>
  <si>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</si>
  <si>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</si>
  <si>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</si>
  <si>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</si>
  <si>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</si>
  <si>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C:\Users\SHMARUKOA\Desktop\Шаблон тепло.BKP.xlsb</t>
  </si>
  <si>
    <t>Резервная копия создана: C:\Users\SHMARUKOA\Desktop\Шаблон тепло.BKP.xlsb</t>
  </si>
  <si>
    <t>Создание книги для установки обновлений...</t>
  </si>
  <si>
    <t>Файл обновления загружен: C:\Users\SHMARU~1\AppData\Local\Temp\7zO86BAD050\UPDATE.FAS.JKH.OPEN.INFO.PRICE.WARM.TO.1.0.2.27.xls</t>
  </si>
  <si>
    <t>население и приравненные категории</t>
  </si>
  <si>
    <t>Обновление завершилось удачно! Шаблон FAS.JKH.OPEN.INFO.PRICE.WARM.xlsb сохранен под именем 'FAS.JKH.OPEN.INFO.PRICE.WARM(v1.0.2).xlsb'</t>
  </si>
  <si>
    <t>Нет доступных обновлений для отчёта с кодом FAS.JKH.OPEN.INFO.PRICE.WARM!</t>
  </si>
  <si>
    <t>24.04.2023</t>
  </si>
  <si>
    <t>Белоярский муниципальный район</t>
  </si>
  <si>
    <t>71811000</t>
  </si>
  <si>
    <t>Белоярский</t>
  </si>
  <si>
    <t>71811151</t>
  </si>
  <si>
    <t>Верхнеказымский</t>
  </si>
  <si>
    <t>71811406</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</si>
  <si>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</si>
  <si>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</si>
  <si>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</si>
  <si>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</si>
  <si>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</si>
  <si>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</si>
  <si>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</si>
  <si>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</si>
  <si>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</si>
  <si>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</si>
  <si>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</si>
  <si>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</si>
  <si>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</si>
  <si>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</si>
  <si>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</si>
  <si>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</si>
  <si>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</si>
  <si>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</si>
  <si>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</si>
  <si>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</si>
  <si>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</si>
  <si>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</si>
  <si>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</si>
  <si>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</si>
  <si>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</si>
  <si>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</si>
  <si>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</si>
  <si>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</si>
  <si>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</si>
  <si>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</si>
  <si>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</si>
  <si>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</si>
  <si>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</si>
  <si>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</si>
  <si>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</si>
  <si>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</si>
  <si>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</si>
  <si>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</si>
  <si>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</si>
  <si>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</si>
  <si>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</si>
  <si>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</si>
  <si>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</si>
  <si>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</si>
  <si>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</si>
  <si>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</si>
  <si>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</si>
  <si>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</si>
  <si>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</si>
  <si>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</si>
  <si>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</si>
  <si>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</si>
  <si>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</si>
  <si>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</si>
  <si>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</si>
  <si>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</si>
  <si>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</si>
  <si>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</si>
  <si>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</si>
  <si>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</si>
  <si>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</si>
  <si>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</si>
  <si>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</si>
  <si>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</si>
  <si>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</si>
  <si>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</si>
  <si>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</si>
  <si>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</si>
  <si>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</si>
  <si>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</si>
  <si>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</si>
  <si>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</si>
  <si>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</si>
  <si>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</si>
  <si>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</si>
  <si>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</si>
  <si>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</si>
  <si>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</si>
  <si>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</si>
  <si>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</si>
  <si>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</si>
  <si>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</si>
  <si>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</si>
  <si>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</si>
  <si>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</si>
  <si>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</si>
  <si>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</si>
  <si>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</si>
  <si>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</si>
  <si>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</si>
  <si>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</si>
  <si>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</si>
  <si>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</si>
  <si>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</si>
  <si>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</si>
  <si>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</si>
  <si>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</si>
  <si>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</si>
  <si>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</si>
  <si>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</si>
  <si>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</si>
  <si>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</si>
  <si>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</si>
  <si>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</si>
  <si>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</si>
  <si>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</si>
  <si>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</si>
  <si>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</si>
  <si>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</si>
  <si>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</si>
  <si>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</si>
  <si>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</si>
  <si>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</si>
  <si>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</si>
  <si>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Унъюган</t>
  </si>
  <si>
    <t>71821404</t>
  </si>
  <si>
    <t>Шеркалы</t>
  </si>
  <si>
    <t>71821436</t>
  </si>
  <si>
    <t>Покачи</t>
  </si>
  <si>
    <t>71884000</t>
  </si>
  <si>
    <t>Пыть-Ях</t>
  </si>
  <si>
    <t>71885000</t>
  </si>
  <si>
    <t>Радужный</t>
  </si>
  <si>
    <t>71877000</t>
  </si>
  <si>
    <t>Советский муниципальный район</t>
  </si>
  <si>
    <t>71824000</t>
  </si>
  <si>
    <t>Агириш</t>
  </si>
  <si>
    <t>71824152</t>
  </si>
  <si>
    <t>Алябьевский</t>
  </si>
  <si>
    <t>71824402</t>
  </si>
  <si>
    <t>Зеленоборск</t>
  </si>
  <si>
    <t>71824153</t>
  </si>
  <si>
    <t>Коммунистический</t>
  </si>
  <si>
    <t>71824155</t>
  </si>
  <si>
    <t>Малиновский</t>
  </si>
  <si>
    <t>71824158</t>
  </si>
  <si>
    <t>Пионерский</t>
  </si>
  <si>
    <t>71824157</t>
  </si>
  <si>
    <t>Советский</t>
  </si>
  <si>
    <t>71824104</t>
  </si>
  <si>
    <t>Таежный</t>
  </si>
  <si>
    <t>71824159</t>
  </si>
  <si>
    <t>Сургут</t>
  </si>
  <si>
    <t>71876000</t>
  </si>
  <si>
    <t>Сургутский муниципальный район</t>
  </si>
  <si>
    <t>71826000</t>
  </si>
  <si>
    <t>Барсово</t>
  </si>
  <si>
    <t>71826153</t>
  </si>
  <si>
    <t>Белый Яр</t>
  </si>
  <si>
    <t>71826155</t>
  </si>
  <si>
    <t>Локосово</t>
  </si>
  <si>
    <t>71826416</t>
  </si>
  <si>
    <t>Лямина</t>
  </si>
  <si>
    <t>71826420</t>
  </si>
  <si>
    <t>Лянтор</t>
  </si>
  <si>
    <t>71826105</t>
  </si>
  <si>
    <t>Нижнесортымский</t>
  </si>
  <si>
    <t>71826423</t>
  </si>
  <si>
    <t>Русскинская</t>
  </si>
  <si>
    <t>71826430</t>
  </si>
  <si>
    <t>Солнечный</t>
  </si>
  <si>
    <t>71826407</t>
  </si>
  <si>
    <t>Сытомино</t>
  </si>
  <si>
    <t>71826436</t>
  </si>
  <si>
    <t>Тундрино</t>
  </si>
  <si>
    <t>71826444</t>
  </si>
  <si>
    <t>Угут</t>
  </si>
  <si>
    <t>71826448</t>
  </si>
  <si>
    <t>Ульт-Ягун</t>
  </si>
  <si>
    <t>71826450</t>
  </si>
  <si>
    <t>Федоровский</t>
  </si>
  <si>
    <t>71826165</t>
  </si>
  <si>
    <t>Урай</t>
  </si>
  <si>
    <t>71878000</t>
  </si>
  <si>
    <t>Ханты-Мансийск</t>
  </si>
  <si>
    <t>71871000</t>
  </si>
  <si>
    <t>Ханты-Мансийский муниципальный район</t>
  </si>
  <si>
    <t>71829000</t>
  </si>
  <si>
    <t>Выкатной</t>
  </si>
  <si>
    <t>71829435</t>
  </si>
  <si>
    <t>Горноправдинск</t>
  </si>
  <si>
    <t>71829406</t>
  </si>
  <si>
    <t>Красноленинский</t>
  </si>
  <si>
    <t>71829443</t>
  </si>
  <si>
    <t>Кышик</t>
  </si>
  <si>
    <t>71829417</t>
  </si>
  <si>
    <t>Луговской</t>
  </si>
  <si>
    <t>71829416</t>
  </si>
  <si>
    <t>Нялинское</t>
  </si>
  <si>
    <t>71829424</t>
  </si>
  <si>
    <t>Селиярово</t>
  </si>
  <si>
    <t>71829428</t>
  </si>
  <si>
    <t>Сибирский</t>
  </si>
  <si>
    <t>71829432</t>
  </si>
  <si>
    <t>Согом</t>
  </si>
  <si>
    <t>71829434</t>
  </si>
  <si>
    <t>Цингалы</t>
  </si>
  <si>
    <t>71829448</t>
  </si>
  <si>
    <t>Шапша</t>
  </si>
  <si>
    <t>71829412</t>
  </si>
  <si>
    <t>поселок Кедровый</t>
  </si>
  <si>
    <t>71829407</t>
  </si>
  <si>
    <t>Югорск</t>
  </si>
  <si>
    <t>71887000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</si>
  <si>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</si>
  <si>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</si>
  <si>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</si>
  <si>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</si>
  <si>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</si>
  <si>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</si>
  <si>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</si>
  <si>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</si>
  <si>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</si>
  <si>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</si>
  <si>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</si>
  <si>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</si>
  <si>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</si>
  <si>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</si>
  <si>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</si>
  <si>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02.05.2023</t>
  </si>
  <si>
    <t>31.12.2023</t>
  </si>
  <si>
    <t>REGION_ID</t>
  </si>
  <si>
    <t>REGION_NAME</t>
  </si>
  <si>
    <t>RST_ORG_ID</t>
  </si>
  <si>
    <t>ORG_NAME</t>
  </si>
  <si>
    <t>INN_NAME</t>
  </si>
  <si>
    <t>KPP_NAME</t>
  </si>
  <si>
    <t>ORG_START_DATE</t>
  </si>
  <si>
    <t>ORG_END_DATE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</si>
  <si>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</si>
  <si>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</si>
  <si>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</si>
  <si>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</si>
  <si>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</si>
  <si>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</si>
  <si>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</si>
  <si>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</si>
  <si>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</si>
  <si>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</si>
  <si>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</si>
  <si>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</si>
  <si>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</si>
  <si>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26361225</t>
  </si>
  <si>
    <t>"Мостотряд-69"</t>
  </si>
  <si>
    <t>8603032840</t>
  </si>
  <si>
    <t>860301001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</si>
  <si>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</si>
  <si>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</si>
  <si>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</si>
  <si>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</si>
  <si>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</si>
  <si>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</si>
  <si>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</si>
  <si>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</si>
  <si>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</si>
  <si>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</si>
  <si>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</si>
  <si>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</si>
  <si>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</si>
  <si>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</si>
  <si>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</si>
  <si>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</si>
  <si>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26361211</t>
  </si>
  <si>
    <t>АО "Аэропорт Сургут"</t>
  </si>
  <si>
    <t>8602060523</t>
  </si>
  <si>
    <t>860201001</t>
  </si>
  <si>
    <t>04-09-1997 00:00:00</t>
  </si>
  <si>
    <t>30335229</t>
  </si>
  <si>
    <t>АО "ГУ ЖКХ"</t>
  </si>
  <si>
    <t>5116000922</t>
  </si>
  <si>
    <t>770401001</t>
  </si>
  <si>
    <t>26320074</t>
  </si>
  <si>
    <t>АО "Городские электрические сети"</t>
  </si>
  <si>
    <t>8603004190</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</si>
  <si>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</si>
  <si>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</si>
  <si>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</si>
  <si>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</si>
  <si>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</si>
  <si>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</si>
  <si>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</si>
  <si>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</si>
  <si>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</si>
  <si>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</si>
  <si>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</si>
  <si>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</si>
  <si>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</si>
  <si>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</si>
  <si>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</si>
  <si>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</si>
  <si>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</si>
  <si>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</si>
  <si>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</si>
  <si>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</si>
  <si>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</si>
  <si>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</si>
  <si>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</si>
  <si>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</si>
  <si>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</si>
  <si>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</si>
  <si>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</si>
  <si>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</si>
  <si>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</si>
  <si>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</si>
  <si>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</si>
  <si>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</si>
  <si>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</si>
  <si>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</si>
  <si>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</si>
  <si>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</si>
  <si>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</si>
  <si>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</si>
  <si>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</si>
  <si>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</si>
  <si>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</si>
  <si>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</si>
  <si>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10-10-2007 00:00:00</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</si>
  <si>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</si>
  <si>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</si>
  <si>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</si>
  <si>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</si>
  <si>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</si>
  <si>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</si>
  <si>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</si>
  <si>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</si>
  <si>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</si>
  <si>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</si>
  <si>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</si>
  <si>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13-08-2008 00:00:00</t>
  </si>
  <si>
    <t>28856006</t>
  </si>
  <si>
    <t>АО "Юграавиа"</t>
  </si>
  <si>
    <t>8601053210</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</si>
  <si>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</si>
  <si>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</si>
  <si>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</si>
  <si>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</si>
  <si>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</si>
  <si>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</si>
  <si>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</si>
  <si>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</si>
  <si>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</si>
  <si>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</si>
  <si>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</si>
  <si>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</si>
  <si>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</si>
  <si>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</si>
  <si>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</si>
  <si>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</si>
  <si>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</si>
  <si>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</si>
  <si>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</si>
  <si>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</si>
  <si>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</si>
  <si>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31460976</t>
  </si>
  <si>
    <t>Акционерное общество «ГК ХМАО-Югры «Северавтодор» в зоне деятельности филиала № 5 АО «ГК «Северавтодор»</t>
  </si>
  <si>
    <t>8602257512</t>
  </si>
  <si>
    <t>861843001</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</si>
  <si>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</si>
  <si>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</si>
  <si>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</si>
  <si>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</si>
  <si>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</si>
  <si>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31002476</t>
  </si>
  <si>
    <t>Акционерное общество «Югорский лесопромышленный холдинг»</t>
  </si>
  <si>
    <t>8601022074</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</si>
  <si>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</si>
  <si>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</si>
  <si>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</si>
  <si>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</si>
  <si>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</si>
  <si>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</si>
  <si>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</si>
  <si>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</si>
  <si>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</si>
  <si>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</si>
  <si>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</si>
  <si>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</si>
  <si>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</si>
  <si>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</si>
  <si>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</si>
  <si>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</si>
  <si>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</si>
  <si>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</si>
  <si>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</si>
  <si>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</si>
  <si>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</si>
  <si>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</si>
  <si>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</si>
  <si>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</si>
  <si>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</si>
  <si>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</si>
  <si>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</si>
  <si>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</si>
  <si>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</si>
  <si>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</si>
  <si>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</si>
  <si>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</si>
  <si>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</si>
  <si>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</si>
  <si>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</si>
  <si>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</si>
  <si>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</si>
  <si>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</si>
  <si>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</si>
  <si>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</si>
  <si>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</si>
  <si>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</si>
  <si>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</si>
  <si>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</si>
  <si>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</si>
  <si>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</si>
  <si>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</si>
  <si>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</si>
  <si>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</si>
  <si>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</si>
  <si>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</si>
  <si>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</si>
  <si>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</si>
  <si>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</si>
  <si>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</si>
  <si>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</si>
  <si>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</si>
  <si>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</si>
  <si>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</si>
  <si>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</si>
  <si>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</si>
  <si>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26361286</t>
  </si>
  <si>
    <t>Муниципальное унитарное предприятие "Сельское жилищно-коммунальное хозяйство"</t>
  </si>
  <si>
    <t>8620012191</t>
  </si>
  <si>
    <t>22-03-2000 00:00:00</t>
  </si>
  <si>
    <t>26361234</t>
  </si>
  <si>
    <t>Муниципальное унитарное предприятие "Тепловодоканал"</t>
  </si>
  <si>
    <t>8605013419</t>
  </si>
  <si>
    <t>860501001</t>
  </si>
  <si>
    <t>31297000</t>
  </si>
  <si>
    <t>Муниципальное унитарное предприятие "Теплосети Саранпауль"</t>
  </si>
  <si>
    <t>8613003799</t>
  </si>
  <si>
    <t>02-04-2019 00:00:00</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</si>
  <si>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</si>
  <si>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</si>
  <si>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</si>
  <si>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</si>
  <si>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</si>
  <si>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</si>
  <si>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</si>
  <si>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</si>
  <si>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</si>
  <si>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</si>
  <si>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</si>
  <si>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</si>
  <si>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</si>
  <si>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</si>
  <si>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</si>
  <si>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</si>
  <si>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</si>
  <si>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</si>
  <si>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</si>
  <si>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</si>
  <si>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</si>
  <si>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</si>
  <si>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t>
  </si>
  <si>
    <t>8613004175</t>
  </si>
  <si>
    <t>31289574</t>
  </si>
  <si>
    <t>Муниципальное унитарное предприятие «Теплосети Игрим»</t>
  </si>
  <si>
    <t>8613007909</t>
  </si>
  <si>
    <t>12-03-2019 00:00:00</t>
  </si>
  <si>
    <t>31356763</t>
  </si>
  <si>
    <t>Муниципальное унитарное предприятие «Управление теплоснабжения г.п. Талинка»</t>
  </si>
  <si>
    <t>8614001674</t>
  </si>
  <si>
    <t>31669454</t>
  </si>
  <si>
    <t>Муниципальное унитарное предприятие Белоярского района «Белоярские коммунальные системы»</t>
  </si>
  <si>
    <t>8611013174</t>
  </si>
  <si>
    <t>01-11-2022 00:00:00</t>
  </si>
  <si>
    <t>26361221</t>
  </si>
  <si>
    <t>Муниципальное унитарное предприятие города Нижневартовска "Теплоснабжение"</t>
  </si>
  <si>
    <t>8603008766</t>
  </si>
  <si>
    <t>26423557</t>
  </si>
  <si>
    <t>Муниципальное унитарное предприятие жилищно-коммунального хозяйства городского поселения Берёзово</t>
  </si>
  <si>
    <t>8613004070</t>
  </si>
  <si>
    <t>27-11-2009 00:00:00</t>
  </si>
  <si>
    <t>31354562</t>
  </si>
  <si>
    <t>Муниципальное унитарное предприятие сп. Сингапай «Управление жилищно-коммунального обслуживаниия»</t>
  </si>
  <si>
    <t>8619016265</t>
  </si>
  <si>
    <t>861901001</t>
  </si>
  <si>
    <t>26452600</t>
  </si>
  <si>
    <t>Некоммерческая организация "Товарищество собственников жилья "Факел"</t>
  </si>
  <si>
    <t>8612010063</t>
  </si>
  <si>
    <t>26423487</t>
  </si>
  <si>
    <t>Нефтеюганское УМН Акционерное общество "Транснефть - Сибирь" АК "Транснефть"</t>
  </si>
  <si>
    <t>7201000726</t>
  </si>
  <si>
    <t>860402002</t>
  </si>
  <si>
    <t>27244819</t>
  </si>
  <si>
    <t>ОАО "Аэропорт Сургут" Березовский филиал</t>
  </si>
  <si>
    <t>861343001</t>
  </si>
  <si>
    <t>26361214</t>
  </si>
  <si>
    <t>ОАО "Завод промстройдеталей"</t>
  </si>
  <si>
    <t>8602061069</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</si>
  <si>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</si>
  <si>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</si>
  <si>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</si>
  <si>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</si>
  <si>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</si>
  <si>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</si>
  <si>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</si>
  <si>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</si>
  <si>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</si>
  <si>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</si>
  <si>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</si>
  <si>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</si>
  <si>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</si>
  <si>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</si>
  <si>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</si>
  <si>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</si>
  <si>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</si>
  <si>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</si>
  <si>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</si>
  <si>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</si>
  <si>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</si>
  <si>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</si>
  <si>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</si>
  <si>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</si>
  <si>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</si>
  <si>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</si>
  <si>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</si>
  <si>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</si>
  <si>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</si>
  <si>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</si>
  <si>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</si>
  <si>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</si>
  <si>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</si>
  <si>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</si>
  <si>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</si>
  <si>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</si>
  <si>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</si>
  <si>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</si>
  <si>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</si>
  <si>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</si>
  <si>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</si>
  <si>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</si>
  <si>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</si>
  <si>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</si>
  <si>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</si>
  <si>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</si>
  <si>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</si>
  <si>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</si>
  <si>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</si>
  <si>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</si>
  <si>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</si>
  <si>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</si>
  <si>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</si>
  <si>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</si>
  <si>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</si>
  <si>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</si>
  <si>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</si>
  <si>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</si>
  <si>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</si>
  <si>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</si>
  <si>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</si>
  <si>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</si>
  <si>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</si>
  <si>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</si>
  <si>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</si>
  <si>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</si>
  <si>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</si>
  <si>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</si>
  <si>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</si>
  <si>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</si>
  <si>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</si>
  <si>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</si>
  <si>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</si>
  <si>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</si>
  <si>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</si>
  <si>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</si>
  <si>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</si>
  <si>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</si>
  <si>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</si>
  <si>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</si>
  <si>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</si>
  <si>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</si>
  <si>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</si>
  <si>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26427611</t>
  </si>
  <si>
    <t>ООО "Горводоканал"</t>
  </si>
  <si>
    <t>8608053709</t>
  </si>
  <si>
    <t>860801001</t>
  </si>
  <si>
    <t>11-02-2009 00:00:00</t>
  </si>
  <si>
    <t>27887494</t>
  </si>
  <si>
    <t>ООО "Жилкомсервис"</t>
  </si>
  <si>
    <t>8616011621</t>
  </si>
  <si>
    <t>26423761</t>
  </si>
  <si>
    <t>ООО "КОММУНАЛЬНИК"</t>
  </si>
  <si>
    <t>8603118141</t>
  </si>
  <si>
    <t>28453800</t>
  </si>
  <si>
    <t>ООО "КарьерАвтоСтрой"</t>
  </si>
  <si>
    <t>8620013533</t>
  </si>
  <si>
    <t>26454986</t>
  </si>
  <si>
    <t>ООО "Комплекс Коммунальных Платежей"</t>
  </si>
  <si>
    <t>8616010628</t>
  </si>
  <si>
    <t>04-06-2009 00:00:00</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</si>
  <si>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</si>
  <si>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</si>
  <si>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</si>
  <si>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</si>
  <si>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</si>
  <si>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</si>
  <si>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</si>
  <si>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</si>
  <si>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</si>
  <si>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</si>
  <si>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</si>
  <si>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</si>
  <si>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</si>
  <si>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</si>
  <si>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</si>
  <si>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</si>
  <si>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</si>
  <si>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</si>
  <si>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</si>
  <si>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26534242</t>
  </si>
  <si>
    <t>ООО "Няганские газораспределительные сети"</t>
  </si>
  <si>
    <t>8610023966</t>
  </si>
  <si>
    <t>15-12-2009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</si>
  <si>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</si>
  <si>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</si>
  <si>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</si>
  <si>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</si>
  <si>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</si>
  <si>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</si>
  <si>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</si>
  <si>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</si>
  <si>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</si>
  <si>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</si>
  <si>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</si>
  <si>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</si>
  <si>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</si>
  <si>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</si>
  <si>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</si>
  <si>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</si>
  <si>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</si>
  <si>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</si>
  <si>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</si>
  <si>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27099908</t>
  </si>
  <si>
    <t>ООО "СервисКомфорт"</t>
  </si>
  <si>
    <t>8619015092</t>
  </si>
  <si>
    <t>26423753</t>
  </si>
  <si>
    <t>ООО "Сибирь"</t>
  </si>
  <si>
    <t>8619010425</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</si>
  <si>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</si>
  <si>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</si>
  <si>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</si>
  <si>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</si>
  <si>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</si>
  <si>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</si>
  <si>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</si>
  <si>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</si>
  <si>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</si>
  <si>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</si>
  <si>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</si>
  <si>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</si>
  <si>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</si>
  <si>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</si>
  <si>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</si>
  <si>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</si>
  <si>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</si>
  <si>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</si>
  <si>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</si>
  <si>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</si>
  <si>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</si>
  <si>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</si>
  <si>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</si>
  <si>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26361284</t>
  </si>
  <si>
    <t>ООО "Тепловик"</t>
  </si>
  <si>
    <t>8619011242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</si>
  <si>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</si>
  <si>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</si>
  <si>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</si>
  <si>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</si>
  <si>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</si>
  <si>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</si>
  <si>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</si>
  <si>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</si>
  <si>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</si>
  <si>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</si>
  <si>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</si>
  <si>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</si>
  <si>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</si>
  <si>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</si>
  <si>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</si>
  <si>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</si>
  <si>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</si>
  <si>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</si>
  <si>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</si>
  <si>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</si>
  <si>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</si>
  <si>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31655643</t>
  </si>
  <si>
    <t>ООО «Газпром Трансгаз Югорск» Белоярское управление технологического транспорта и специальной техники</t>
  </si>
  <si>
    <t>861102007</t>
  </si>
  <si>
    <t>30-09-2002 00:00:00</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</si>
  <si>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</si>
  <si>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</si>
  <si>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</si>
  <si>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</si>
  <si>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</si>
  <si>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30479693</t>
  </si>
  <si>
    <t>ООО «Специализированная компания автотехники – база»</t>
  </si>
  <si>
    <t>8602228656</t>
  </si>
  <si>
    <t>30838384</t>
  </si>
  <si>
    <t>ООО «Теплосети Березово»</t>
  </si>
  <si>
    <t>8613002499</t>
  </si>
  <si>
    <t>30838378</t>
  </si>
  <si>
    <t>ООО «Теплосети Игрим»</t>
  </si>
  <si>
    <t>8613002717</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</si>
  <si>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</si>
  <si>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</si>
  <si>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</si>
  <si>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</si>
  <si>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</si>
  <si>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</si>
  <si>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</si>
  <si>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</si>
  <si>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</si>
  <si>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26550525</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</si>
  <si>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</si>
  <si>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</si>
  <si>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</si>
  <si>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</si>
  <si>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</si>
  <si>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</si>
  <si>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30946489</t>
  </si>
  <si>
    <t>Общество с ограниченной ответственностью "Производственное объединение "Талинка""</t>
  </si>
  <si>
    <t>8614001145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</si>
  <si>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</si>
  <si>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</si>
  <si>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</si>
  <si>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</si>
  <si>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</si>
  <si>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</si>
  <si>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01-01-2020 00:00:00</t>
  </si>
  <si>
    <t>30372304</t>
  </si>
  <si>
    <t>Общество с ограниченной ответственностью «Коммунэнерго»</t>
  </si>
  <si>
    <t>8616012079</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</si>
  <si>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</si>
  <si>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</si>
  <si>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</si>
  <si>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</si>
  <si>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</si>
  <si>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</si>
  <si>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</si>
  <si>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</si>
  <si>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</si>
  <si>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</si>
  <si>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</si>
  <si>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</si>
  <si>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</si>
  <si>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</si>
  <si>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</si>
  <si>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</si>
  <si>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</si>
  <si>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</si>
  <si>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</si>
  <si>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</si>
  <si>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</si>
  <si>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</si>
  <si>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</si>
  <si>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</si>
  <si>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</si>
  <si>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</si>
  <si>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</si>
  <si>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</si>
  <si>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</si>
  <si>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</si>
  <si>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</si>
  <si>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</si>
  <si>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</si>
  <si>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</si>
  <si>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</si>
  <si>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28812460</t>
  </si>
  <si>
    <t>Общество с ограниченной ответственностью «Унъюганская ресурсоснабжающая компания»</t>
  </si>
  <si>
    <t>8614009345</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</si>
  <si>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</si>
  <si>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</si>
  <si>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</si>
  <si>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</si>
  <si>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</si>
  <si>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</si>
  <si>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</si>
  <si>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</si>
  <si>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</si>
  <si>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</si>
  <si>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26423513</t>
  </si>
  <si>
    <t>ПАО "Сургутнефтегаз"</t>
  </si>
  <si>
    <t>8602060555</t>
  </si>
  <si>
    <t>18-09-2002 00:00:00</t>
  </si>
  <si>
    <t>26867636</t>
  </si>
  <si>
    <t>ПАО "Фортум"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</si>
  <si>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</si>
  <si>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</si>
  <si>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</si>
  <si>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</si>
  <si>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</si>
  <si>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</si>
  <si>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</si>
  <si>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</si>
  <si>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</si>
  <si>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</si>
  <si>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</si>
  <si>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</si>
  <si>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</si>
  <si>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</si>
  <si>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</si>
  <si>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</si>
  <si>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</si>
  <si>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26361204</t>
  </si>
  <si>
    <t>СГ МУП "Городские тепловые сети"</t>
  </si>
  <si>
    <t>8602017038</t>
  </si>
  <si>
    <t>26361203</t>
  </si>
  <si>
    <t>СГ МУП "Сургутский  хлебозавод"</t>
  </si>
  <si>
    <t>8602015961</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</si>
  <si>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</si>
  <si>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</si>
  <si>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</si>
  <si>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</si>
  <si>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</si>
  <si>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</si>
  <si>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</si>
  <si>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</si>
  <si>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</si>
  <si>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26361300</t>
  </si>
  <si>
    <t>Управление по эксплуатации зданий и сооружений ООО "Газпром Трансгаз Югорск"</t>
  </si>
  <si>
    <t>862202004</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</si>
  <si>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</si>
  <si>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</si>
  <si>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</si>
  <si>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</si>
  <si>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</si>
  <si>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</si>
  <si>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</si>
  <si>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</si>
  <si>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</si>
  <si>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</si>
  <si>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</si>
  <si>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</si>
  <si>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</si>
  <si>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</si>
  <si>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</si>
  <si>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</si>
  <si>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</si>
  <si>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</si>
  <si>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</si>
  <si>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</si>
  <si>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</si>
  <si>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</si>
  <si>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</si>
  <si>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</si>
  <si>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</si>
  <si>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</si>
  <si>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</si>
  <si>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</si>
  <si>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</si>
  <si>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</si>
  <si>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</si>
  <si>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</si>
  <si>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</si>
  <si>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</si>
  <si>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</si>
  <si>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</si>
  <si>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</si>
  <si>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</si>
  <si>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</si>
  <si>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WARM</t>
  </si>
  <si>
    <t>Региональная служба по тарифам ХМАО-ЮГРЫ</t>
  </si>
  <si>
    <t>«Официальном интернет-портале правовой информации» (www.pravo.gov.ru) 21.04.2023 г.</t>
  </si>
  <si>
    <t>18-нп</t>
  </si>
  <si>
    <t>13.04.2023</t>
  </si>
  <si>
    <t>628162, г.Белоярский 3 микр, д.27А</t>
  </si>
  <si>
    <t>Кожевников Иван Анатольевич</t>
  </si>
  <si>
    <t>Трофимова Елена Анатольевна, Вахтомин Дмитрий Вячеславович</t>
  </si>
  <si>
    <t>Начальник ПЭО, Начальник ПТО</t>
  </si>
  <si>
    <t>(34670) 2-53-72, (34670) 2-13-67</t>
  </si>
  <si>
    <t>info@rsobks.ru</t>
  </si>
  <si>
    <t>О</t>
  </si>
  <si>
    <t>Белоярский муниципальный район, Белоярский (71811151);</t>
  </si>
  <si>
    <t>Белоярский муниципальный район, Казым (71811410);</t>
  </si>
  <si>
    <t>Белоярский муниципальный район, Полноват (71811415);</t>
  </si>
  <si>
    <t>Белоярский муниципальный район, Верхнеказымский (71811406);</t>
  </si>
  <si>
    <t>Производство тепловой энергии. Некомбинированная выработка; Передача. Тепловая энергия; Сбыт. Тепловая энергия</t>
  </si>
  <si>
    <t xml:space="preserve">Тариф на тепловую энергию (мощность), поставляемую теплоснабжающими организациями потребителям, в случае отсутствия дифференциации тарифов по схеме подключения </t>
  </si>
  <si>
    <t>Теплоснабжение с. Полноват</t>
  </si>
  <si>
    <t>Теплоснабжение с. Ванзеват</t>
  </si>
  <si>
    <t>Общество с ограниченной ответственностью «ГАЗПРОМ ТРАНСГАЗ ЮГОРСК»</t>
  </si>
  <si>
    <t>5.1.2</t>
  </si>
  <si>
    <t>5.2.2</t>
  </si>
  <si>
    <t>5.3.2</t>
  </si>
  <si>
    <t>ПТО (производственно-технический отдел): 8 (34670) 37-8-86</t>
  </si>
  <si>
    <t>УЭ ТВКС (участок эксплуатации тепловых, водопроводных, канализационных сетей): 8 (34670) 37-3-33</t>
  </si>
  <si>
    <t>ПТО: Ханты-Мансийский автономный округ - Югра, муниципальный район Белоярский, городское поселение Белоярский, город Белоярский, микрорайон 3, дом 27а</t>
  </si>
  <si>
    <t>УЭ ТВКС: УЭ ТВКС Тюменская область Ханты-мансийский автономный округ-Югра, Белоярский район, г. Белоярский ул. Лысюка 11/2</t>
  </si>
  <si>
    <t>c 08:00 до 17:15</t>
  </si>
  <si>
    <t>Понедельник-Четверг</t>
  </si>
  <si>
    <t>Понедельник-Четверг: c 08:00 до 17:15</t>
  </si>
  <si>
    <t>c 08:00 до 16:00</t>
  </si>
  <si>
    <t>Четверг</t>
  </si>
  <si>
    <t>Четверг: c 08:00 до 16:00</t>
  </si>
  <si>
    <t>04.04.2023</t>
  </si>
  <si>
    <t>https://rsobks.ru</t>
  </si>
  <si>
    <t>https://portal.eias.ru/Portal/DownloadPage.aspx?type=12&amp;guid=4455e802-3fc0-4e48-a860-c25b4235a9d9</t>
  </si>
  <si>
    <t>https://portal.eias.ru/Portal/DownloadPage.aspx?type=12&amp;guid=f2e2ad92-b80b-44d5-9292-0eaf2a91f271</t>
  </si>
  <si>
    <t>https://rsobks.ru/Техусловия-для-технологического-присоединения/</t>
  </si>
  <si>
    <t>https://portal.eias.ru/Portal/DownloadPage.aspx?type=12&amp;guid=80c3a6aa-0407-40b2-b21a-4d5c57b4853c</t>
  </si>
  <si>
    <t>Положение об утверждении порядка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и (или) теплоснабжения</t>
  </si>
  <si>
    <t>04.05.2023 16:26:06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</si>
</sst>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8">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0" borderId="0" xfId="0" applyNumberFormat="1">
      <alignment vertical="top"/>
    </xf>
    <xf numFmtId="0" fontId="37" fillId="7" borderId="0" xfId="54" applyFont="1" applyFill="1" applyBorder="1" applyAlignment="1" applyProtection="1">
      <alignment horizontal="center" vertical="center" wrapTex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8" xfId="33" applyNumberFormat="1" applyFont="1" applyFill="1" applyBorder="1" applyAlignment="1" applyProtection="1">
      <alignment horizontal="center" vertical="center" wrapText="1"/>
    </xf>
    <xf numFmtId="49" fontId="0" fillId="0" borderId="26" xfId="0" applyBorder="1" applyAlignment="1">
      <alignment horizontal="center" vertical="center" wrapText="1"/>
    </xf>
    <xf numFmtId="49" fontId="0" fillId="0" borderId="5" xfId="0" applyBorder="1">
      <alignment vertical="top"/>
    </xf>
    <xf numFmtId="0" fontId="0" fillId="8" borderId="16" xfId="0" applyNumberFormat="1" applyFill="1" applyBorder="1" applyAlignment="1" applyProtection="1">
      <alignment horizontal="left" vertical="center" wrapText="1"/>
    </xf>
    <xf numFmtId="0" fontId="0" fillId="8" borderId="28" xfId="0" applyNumberFormat="1" applyFill="1" applyBorder="1" applyAlignment="1" applyProtection="1">
      <alignment horizontal="left" vertical="center" wrapText="1"/>
    </xf>
    <xf numFmtId="49" fontId="0" fillId="8" borderId="5" xfId="0" applyFill="1" applyBorder="1" applyProtection="1">
      <alignment vertical="top"/>
    </xf>
    <xf numFmtId="49" fontId="0" fillId="8" borderId="5" xfId="0" applyNumberFormat="1" applyFill="1" applyBorder="1" applyAlignment="1" applyProtection="1">
      <alignment horizontal="left" vertical="center" wrapText="1"/>
    </xf>
    <xf numFmtId="49" fontId="10" fillId="0" borderId="26"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102</xdr:row>
      <xdr:rowOff>0</xdr:rowOff>
    </xdr:from>
    <xdr:to>
      <xdr:col>21</xdr:col>
      <xdr:colOff>228600</xdr:colOff>
      <xdr:row>102</xdr:row>
      <xdr:rowOff>190500</xdr:rowOff>
    </xdr:to>
    <xdr:grpSp>
      <xdr:nvGrpSpPr>
        <xdr:cNvPr id="4" name="shCalendar" hidden="1">
          <a:extLst>
            <a:ext uri="{FF2B5EF4-FFF2-40B4-BE49-F238E27FC236}">
              <a16:creationId xmlns:a16="http://schemas.microsoft.com/office/drawing/2014/main" xmlns="" id="{00000000-0008-0000-0C00-000004000000}"/>
            </a:ext>
          </a:extLst>
        </xdr:cNvPr>
        <xdr:cNvGrpSpPr>
          <a:grpSpLocks/>
        </xdr:cNvGrpSpPr>
      </xdr:nvGrpSpPr>
      <xdr:grpSpPr bwMode="auto">
        <a:xfrm>
          <a:off x="8401050" y="353949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xmlns=""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xmlns=""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xmlns=""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xmlns=""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xmlns=""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xmlns=""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xmlns=""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xmlns=""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xmlns=""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xmlns=""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xmlns=""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xmlns=""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40</xdr:row>
      <xdr:rowOff>2</xdr:rowOff>
    </xdr:from>
    <xdr:to>
      <xdr:col>4</xdr:col>
      <xdr:colOff>3343276</xdr:colOff>
      <xdr:row>41</xdr:row>
      <xdr:rowOff>1</xdr:rowOff>
    </xdr:to>
    <xdr:sp macro="[0]!modList02.cmdDoIt_Click_Handler" textlink="">
      <xdr:nvSpPr>
        <xdr:cNvPr id="24" name="cmdCreateSheets" hidden="1">
          <a:extLst>
            <a:ext uri="{FF2B5EF4-FFF2-40B4-BE49-F238E27FC236}">
              <a16:creationId xmlns:a16="http://schemas.microsoft.com/office/drawing/2014/main" xmlns=""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xmlns=""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11" t="s">
        <v>491</v>
      </c>
      <c r="G2" s="1212"/>
      <c r="H2" s="1213"/>
      <c r="I2" s="436"/>
    </row>
    <row r="3" spans="1:20" ht="3" customHeight="1"/>
    <row r="4" spans="1:20" s="190" customFormat="1" ht="11.25">
      <c r="A4" s="214"/>
      <c r="B4" s="214"/>
      <c r="C4" s="214"/>
      <c r="D4" s="214"/>
      <c r="F4" s="1155" t="s">
        <v>454</v>
      </c>
      <c r="G4" s="1155"/>
      <c r="H4" s="1155"/>
      <c r="I4" s="121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24.04.2023</v>
      </c>
      <c r="I7" s="196" t="s">
        <v>493</v>
      </c>
      <c r="J7" s="334"/>
      <c r="K7" s="214"/>
      <c r="L7" s="214"/>
      <c r="M7" s="214"/>
      <c r="N7" s="214"/>
      <c r="O7" s="214"/>
      <c r="P7" s="214"/>
      <c r="Q7" s="214"/>
      <c r="R7" s="214"/>
      <c r="S7" s="214"/>
      <c r="T7" s="214"/>
    </row>
    <row r="8" spans="1:20" s="190" customFormat="1" ht="45">
      <c r="A8" s="1215">
        <v>1</v>
      </c>
      <c r="B8" s="214"/>
      <c r="C8" s="214"/>
      <c r="D8" s="214"/>
      <c r="F8" s="335" t="str">
        <f>"2." &amp;mergeValue(A8)</f>
        <v>2.1</v>
      </c>
      <c r="G8" s="417" t="s">
        <v>494</v>
      </c>
      <c r="H8" s="317"/>
      <c r="I8" s="196" t="s">
        <v>587</v>
      </c>
      <c r="J8" s="334"/>
      <c r="K8" s="214"/>
      <c r="L8" s="214"/>
      <c r="M8" s="214"/>
      <c r="N8" s="214"/>
      <c r="O8" s="214"/>
      <c r="P8" s="214"/>
      <c r="Q8" s="214"/>
      <c r="R8" s="214"/>
      <c r="S8" s="214"/>
      <c r="T8" s="214"/>
    </row>
    <row r="9" spans="1:20" s="190" customFormat="1" ht="22.5">
      <c r="A9" s="1215"/>
      <c r="B9" s="214"/>
      <c r="C9" s="214"/>
      <c r="D9" s="214"/>
      <c r="F9" s="335" t="str">
        <f>"3." &amp;mergeValue(A9)</f>
        <v>3.1</v>
      </c>
      <c r="G9" s="417" t="s">
        <v>495</v>
      </c>
      <c r="H9" s="317"/>
      <c r="I9" s="196" t="s">
        <v>585</v>
      </c>
      <c r="J9" s="334"/>
      <c r="K9" s="214"/>
      <c r="L9" s="214"/>
      <c r="M9" s="214"/>
      <c r="N9" s="214"/>
      <c r="O9" s="214"/>
      <c r="P9" s="214"/>
      <c r="Q9" s="214"/>
      <c r="R9" s="214"/>
      <c r="S9" s="214"/>
      <c r="T9" s="214"/>
    </row>
    <row r="10" spans="1:20" s="190" customFormat="1" ht="22.5">
      <c r="A10" s="121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5"/>
      <c r="B11" s="1215">
        <v>1</v>
      </c>
      <c r="C11" s="344"/>
      <c r="D11" s="344"/>
      <c r="F11" s="335" t="str">
        <f>"4."&amp;mergeValue(A11) &amp;"."&amp;mergeValue(B11)</f>
        <v>4.1.1</v>
      </c>
      <c r="G11" s="324" t="s">
        <v>589</v>
      </c>
      <c r="H11" s="317" t="str">
        <f>IF(region_name="","",region_name)</f>
        <v>Ханты-Мансийский автономный округ</v>
      </c>
      <c r="I11" s="196" t="s">
        <v>499</v>
      </c>
      <c r="J11" s="334"/>
      <c r="K11" s="214"/>
      <c r="L11" s="214"/>
      <c r="M11" s="214"/>
      <c r="N11" s="214"/>
      <c r="O11" s="214"/>
      <c r="P11" s="214"/>
      <c r="Q11" s="214"/>
      <c r="R11" s="214"/>
      <c r="S11" s="214"/>
      <c r="T11" s="214"/>
    </row>
    <row r="12" spans="1:20" s="190" customFormat="1" ht="22.5">
      <c r="A12" s="1215"/>
      <c r="B12" s="1215"/>
      <c r="C12" s="121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5"/>
      <c r="B13" s="1215"/>
      <c r="C13" s="1215"/>
      <c r="D13" s="344">
        <v>1</v>
      </c>
      <c r="F13" s="335" t="str">
        <f>"4."&amp;mergeValue(A13) &amp;"."&amp;mergeValue(B13)&amp;"."&amp;mergeValue(C13)&amp;"."&amp;mergeValue(D13)</f>
        <v>4.1.1.1.1</v>
      </c>
      <c r="G13" s="420" t="s">
        <v>498</v>
      </c>
      <c r="H13" s="317"/>
      <c r="I13" s="1216" t="s">
        <v>588</v>
      </c>
      <c r="J13" s="334"/>
      <c r="K13" s="214"/>
      <c r="L13" s="214"/>
      <c r="M13" s="214"/>
      <c r="N13" s="214"/>
      <c r="O13" s="214"/>
      <c r="P13" s="214"/>
      <c r="Q13" s="214"/>
      <c r="R13" s="214"/>
      <c r="S13" s="214"/>
      <c r="T13" s="214"/>
    </row>
    <row r="14" spans="1:20" s="190" customFormat="1" ht="18.75">
      <c r="A14" s="1215"/>
      <c r="B14" s="1215"/>
      <c r="C14" s="1215"/>
      <c r="D14" s="344"/>
      <c r="F14" s="338"/>
      <c r="G14" s="150" t="s">
        <v>4</v>
      </c>
      <c r="H14" s="343"/>
      <c r="I14" s="1216"/>
      <c r="J14" s="334"/>
      <c r="K14" s="214"/>
      <c r="L14" s="214"/>
      <c r="M14" s="214"/>
      <c r="N14" s="214"/>
      <c r="O14" s="214"/>
      <c r="P14" s="214"/>
      <c r="Q14" s="214"/>
      <c r="R14" s="214"/>
      <c r="S14" s="214"/>
      <c r="T14" s="214"/>
    </row>
    <row r="15" spans="1:20" s="190" customFormat="1" ht="18.75">
      <c r="A15" s="1215"/>
      <c r="B15" s="1215"/>
      <c r="C15" s="344"/>
      <c r="D15" s="344"/>
      <c r="F15" s="421"/>
      <c r="G15" s="195" t="s">
        <v>403</v>
      </c>
      <c r="H15" s="422"/>
      <c r="I15" s="423"/>
      <c r="J15" s="334"/>
      <c r="K15" s="214"/>
      <c r="L15" s="214"/>
      <c r="M15" s="214"/>
      <c r="N15" s="214"/>
      <c r="O15" s="214"/>
      <c r="P15" s="214"/>
      <c r="Q15" s="214"/>
      <c r="R15" s="214"/>
      <c r="S15" s="214"/>
      <c r="T15" s="214"/>
    </row>
    <row r="16" spans="1:20" s="190" customFormat="1" ht="18.75">
      <c r="A16" s="121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10" t="s">
        <v>590</v>
      </c>
      <c r="H19" s="121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1" t="s">
        <v>628</v>
      </c>
      <c r="M5" s="1231"/>
      <c r="N5" s="1231"/>
      <c r="O5" s="1231"/>
      <c r="P5" s="1231"/>
      <c r="Q5" s="1231"/>
      <c r="R5" s="1231"/>
      <c r="S5" s="1231"/>
      <c r="T5" s="1231"/>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37" t="str">
        <f>IF(NameOrPr_ch="",IF(NameOrPr="","",NameOrPr),NameOrPr_ch)</f>
        <v>Региональная служба по тарифам ХМАО-ЮГРЫ</v>
      </c>
      <c r="P7" s="1237"/>
      <c r="Q7" s="1237"/>
      <c r="R7" s="1237"/>
      <c r="S7" s="1237"/>
      <c r="T7" s="1237"/>
      <c r="U7" s="584"/>
      <c r="V7" s="584"/>
      <c r="W7" s="521"/>
      <c r="X7" s="592"/>
      <c r="Y7" s="592"/>
      <c r="Z7" s="592"/>
      <c r="AA7" s="592"/>
      <c r="AB7" s="592"/>
      <c r="AC7" s="592"/>
    </row>
    <row r="8" spans="1:29" s="572" customFormat="1" ht="18.75">
      <c r="A8" s="592"/>
      <c r="B8" s="592"/>
      <c r="C8" s="592"/>
      <c r="D8" s="592"/>
      <c r="E8" s="592"/>
      <c r="F8" s="592"/>
      <c r="G8" s="592"/>
      <c r="H8" s="592"/>
      <c r="L8" s="501"/>
      <c r="M8" s="619" t="s">
        <v>593</v>
      </c>
      <c r="N8" s="668"/>
      <c r="O8" s="1237" t="str">
        <f>IF(datePr_ch="",IF(datePr="","",datePr),datePr_ch)</f>
        <v>13.04.2023</v>
      </c>
      <c r="P8" s="1237"/>
      <c r="Q8" s="1237"/>
      <c r="R8" s="1237"/>
      <c r="S8" s="1237"/>
      <c r="T8" s="1237"/>
      <c r="U8" s="584"/>
      <c r="V8" s="584"/>
      <c r="W8" s="521"/>
      <c r="X8" s="592"/>
      <c r="Y8" s="592"/>
      <c r="Z8" s="592"/>
      <c r="AA8" s="592"/>
      <c r="AB8" s="592"/>
      <c r="AC8" s="592"/>
    </row>
    <row r="9" spans="1:29" s="572" customFormat="1" ht="18.75">
      <c r="A9" s="592"/>
      <c r="B9" s="592"/>
      <c r="C9" s="592"/>
      <c r="D9" s="592"/>
      <c r="E9" s="592"/>
      <c r="F9" s="592"/>
      <c r="G9" s="592"/>
      <c r="H9" s="592"/>
      <c r="L9" s="554"/>
      <c r="M9" s="619" t="s">
        <v>592</v>
      </c>
      <c r="N9" s="668"/>
      <c r="O9" s="1237" t="str">
        <f>IF(numberPr_ch="",IF(numberPr="","",numberPr),numberPr_ch)</f>
        <v>18-нп</v>
      </c>
      <c r="P9" s="1237"/>
      <c r="Q9" s="1237"/>
      <c r="R9" s="1237"/>
      <c r="S9" s="1237"/>
      <c r="T9" s="1237"/>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37" t="str">
        <f>IF(IstPub_ch="",IF(IstPub="","",IstPub),IstPub_ch)</f>
        <v>«Официальном интернет-портале правовой информации» (www.pravo.gov.ru) 21.04.2023 г.</v>
      </c>
      <c r="P10" s="1237"/>
      <c r="Q10" s="1237"/>
      <c r="R10" s="1237"/>
      <c r="S10" s="1237"/>
      <c r="T10" s="1237"/>
      <c r="U10" s="584"/>
      <c r="V10" s="584"/>
      <c r="W10" s="521"/>
      <c r="X10" s="592"/>
      <c r="Y10" s="592"/>
      <c r="Z10" s="592"/>
      <c r="AA10" s="592"/>
      <c r="AB10" s="592"/>
      <c r="AC10" s="592"/>
    </row>
    <row r="11" spans="1:29" s="572" customFormat="1" ht="11.25" hidden="1">
      <c r="A11" s="592"/>
      <c r="B11" s="592"/>
      <c r="C11" s="592"/>
      <c r="D11" s="592"/>
      <c r="E11" s="592"/>
      <c r="F11" s="592"/>
      <c r="G11" s="592"/>
      <c r="H11" s="592"/>
      <c r="L11" s="1232"/>
      <c r="M11" s="1232"/>
      <c r="N11" s="568"/>
      <c r="O11" s="584"/>
      <c r="P11" s="584"/>
      <c r="Q11" s="584"/>
      <c r="R11" s="584"/>
      <c r="S11" s="584"/>
      <c r="T11" s="584"/>
      <c r="U11" s="590" t="s">
        <v>373</v>
      </c>
      <c r="X11" s="592"/>
      <c r="Y11" s="592"/>
      <c r="Z11" s="592"/>
      <c r="AA11" s="592"/>
      <c r="AB11" s="592"/>
      <c r="AC11" s="592"/>
    </row>
    <row r="12" spans="1:29">
      <c r="J12" s="531"/>
      <c r="K12" s="531"/>
      <c r="L12" s="526"/>
      <c r="M12" s="526"/>
      <c r="N12" s="504"/>
      <c r="O12" s="1238"/>
      <c r="P12" s="1238"/>
      <c r="Q12" s="1238"/>
      <c r="R12" s="1238"/>
      <c r="S12" s="1238"/>
      <c r="T12" s="1238"/>
      <c r="U12" s="1238"/>
    </row>
    <row r="13" spans="1:29">
      <c r="J13" s="531"/>
      <c r="K13" s="531"/>
      <c r="L13" s="1155" t="s">
        <v>454</v>
      </c>
      <c r="M13" s="1155"/>
      <c r="N13" s="1155"/>
      <c r="O13" s="1155"/>
      <c r="P13" s="1155"/>
      <c r="Q13" s="1155"/>
      <c r="R13" s="1155"/>
      <c r="S13" s="1155"/>
      <c r="T13" s="1155"/>
      <c r="U13" s="1155"/>
      <c r="V13" s="1155"/>
      <c r="W13" s="1155" t="s">
        <v>455</v>
      </c>
    </row>
    <row r="14" spans="1:29" ht="14.25" customHeight="1">
      <c r="J14" s="531"/>
      <c r="K14" s="531"/>
      <c r="L14" s="1244" t="s">
        <v>92</v>
      </c>
      <c r="M14" s="1244" t="s">
        <v>636</v>
      </c>
      <c r="N14" s="663"/>
      <c r="O14" s="1245" t="s">
        <v>638</v>
      </c>
      <c r="P14" s="1246"/>
      <c r="Q14" s="1246"/>
      <c r="R14" s="1246"/>
      <c r="S14" s="1246"/>
      <c r="T14" s="1247"/>
      <c r="U14" s="1228" t="s">
        <v>341</v>
      </c>
      <c r="V14" s="1241" t="s">
        <v>275</v>
      </c>
      <c r="W14" s="1155"/>
    </row>
    <row r="15" spans="1:29" ht="14.25" customHeight="1">
      <c r="J15" s="531"/>
      <c r="K15" s="531"/>
      <c r="L15" s="1244"/>
      <c r="M15" s="1244"/>
      <c r="N15" s="664"/>
      <c r="O15" s="1250" t="s">
        <v>602</v>
      </c>
      <c r="P15" s="1248" t="s">
        <v>271</v>
      </c>
      <c r="Q15" s="1249"/>
      <c r="R15" s="1225" t="s">
        <v>651</v>
      </c>
      <c r="S15" s="1226"/>
      <c r="T15" s="1227"/>
      <c r="U15" s="1229"/>
      <c r="V15" s="1242"/>
      <c r="W15" s="1155"/>
    </row>
    <row r="16" spans="1:29" ht="33.75" customHeight="1">
      <c r="J16" s="531"/>
      <c r="K16" s="531"/>
      <c r="L16" s="1244"/>
      <c r="M16" s="1244"/>
      <c r="N16" s="665"/>
      <c r="O16" s="1251"/>
      <c r="P16" s="537" t="s">
        <v>603</v>
      </c>
      <c r="Q16" s="537" t="s">
        <v>6</v>
      </c>
      <c r="R16" s="538" t="s">
        <v>274</v>
      </c>
      <c r="S16" s="1239" t="s">
        <v>273</v>
      </c>
      <c r="T16" s="1240"/>
      <c r="U16" s="1230"/>
      <c r="V16" s="1243"/>
      <c r="W16" s="1155"/>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3">
        <f ca="1">OFFSET(S17,0,-1)+1</f>
        <v>7</v>
      </c>
      <c r="T17" s="1233"/>
      <c r="U17" s="650">
        <f ca="1">OFFSET(U17,0,-2)+1</f>
        <v>8</v>
      </c>
      <c r="V17" s="651">
        <f ca="1">OFFSET(V17,0,-1)</f>
        <v>8</v>
      </c>
      <c r="W17" s="650">
        <f ca="1">OFFSET(W17,0,-1)+1</f>
        <v>9</v>
      </c>
    </row>
    <row r="18" spans="1:29" ht="22.5">
      <c r="A18" s="1217">
        <v>1</v>
      </c>
      <c r="B18" s="867"/>
      <c r="C18" s="867"/>
      <c r="D18" s="867"/>
      <c r="E18" s="868"/>
      <c r="F18" s="869"/>
      <c r="G18" s="869"/>
      <c r="H18" s="869"/>
      <c r="I18" s="870"/>
      <c r="J18" s="865"/>
      <c r="K18" s="872"/>
      <c r="L18" s="595">
        <f>mergeValue(A18)</f>
        <v>1</v>
      </c>
      <c r="M18" s="643" t="s">
        <v>20</v>
      </c>
      <c r="N18" s="648"/>
      <c r="O18" s="1218"/>
      <c r="P18" s="1218"/>
      <c r="Q18" s="1218"/>
      <c r="R18" s="1218"/>
      <c r="S18" s="1218"/>
      <c r="T18" s="1218"/>
      <c r="U18" s="1218"/>
      <c r="V18" s="1218"/>
      <c r="W18" s="632" t="s">
        <v>476</v>
      </c>
      <c r="Y18" s="591"/>
      <c r="Z18" s="591" t="str">
        <f t="shared" ref="Z18:Z31" si="0">IF(M18="","",M18 )</f>
        <v>Наименование тарифа</v>
      </c>
      <c r="AA18" s="591"/>
      <c r="AB18" s="591"/>
      <c r="AC18" s="591"/>
    </row>
    <row r="19" spans="1:29" ht="22.5">
      <c r="A19" s="1217"/>
      <c r="B19" s="1217">
        <v>1</v>
      </c>
      <c r="C19" s="867"/>
      <c r="D19" s="867"/>
      <c r="E19" s="869"/>
      <c r="F19" s="869"/>
      <c r="G19" s="869"/>
      <c r="H19" s="869"/>
      <c r="I19" s="864"/>
      <c r="J19" s="863"/>
      <c r="K19" s="866"/>
      <c r="L19" s="595" t="str">
        <f>mergeValue(A19) &amp;"."&amp; mergeValue(B19)</f>
        <v>1.1</v>
      </c>
      <c r="M19" s="548" t="s">
        <v>16</v>
      </c>
      <c r="N19" s="648"/>
      <c r="O19" s="1218"/>
      <c r="P19" s="1218"/>
      <c r="Q19" s="1218"/>
      <c r="R19" s="1218"/>
      <c r="S19" s="1218"/>
      <c r="T19" s="1218"/>
      <c r="U19" s="1218"/>
      <c r="V19" s="1218"/>
      <c r="W19" s="632" t="s">
        <v>477</v>
      </c>
      <c r="Y19" s="591"/>
      <c r="Z19" s="591" t="str">
        <f t="shared" si="0"/>
        <v>Территория действия тарифа</v>
      </c>
      <c r="AA19" s="591"/>
      <c r="AB19" s="591"/>
      <c r="AC19" s="591"/>
    </row>
    <row r="20" spans="1:29" ht="22.5">
      <c r="A20" s="1217"/>
      <c r="B20" s="1217"/>
      <c r="C20" s="1217">
        <v>1</v>
      </c>
      <c r="D20" s="867"/>
      <c r="E20" s="869"/>
      <c r="F20" s="869"/>
      <c r="G20" s="869"/>
      <c r="H20" s="869"/>
      <c r="I20" s="871"/>
      <c r="J20" s="863"/>
      <c r="K20" s="866"/>
      <c r="L20" s="595" t="str">
        <f>mergeValue(A20) &amp;"."&amp; mergeValue(B20)&amp;"."&amp; mergeValue(C20)</f>
        <v>1.1.1</v>
      </c>
      <c r="M20" s="549" t="s">
        <v>7</v>
      </c>
      <c r="N20" s="648"/>
      <c r="O20" s="1218"/>
      <c r="P20" s="1218"/>
      <c r="Q20" s="1218"/>
      <c r="R20" s="1218"/>
      <c r="S20" s="1218"/>
      <c r="T20" s="1218"/>
      <c r="U20" s="1218"/>
      <c r="V20" s="1218"/>
      <c r="W20" s="632" t="s">
        <v>630</v>
      </c>
      <c r="Y20" s="591"/>
      <c r="Z20" s="591" t="str">
        <f t="shared" si="0"/>
        <v xml:space="preserve">Наименование системы теплоснабжения </v>
      </c>
      <c r="AA20" s="591"/>
      <c r="AB20" s="591"/>
      <c r="AC20" s="591"/>
    </row>
    <row r="21" spans="1:29" ht="22.5">
      <c r="A21" s="1217"/>
      <c r="B21" s="1217"/>
      <c r="C21" s="1217"/>
      <c r="D21" s="1217">
        <v>1</v>
      </c>
      <c r="E21" s="869"/>
      <c r="F21" s="869"/>
      <c r="G21" s="869"/>
      <c r="H21" s="869"/>
      <c r="I21" s="871"/>
      <c r="J21" s="863"/>
      <c r="K21" s="866"/>
      <c r="L21" s="595" t="str">
        <f>mergeValue(A21) &amp;"."&amp; mergeValue(B21)&amp;"."&amp; mergeValue(C21)&amp;"."&amp; mergeValue(D21)</f>
        <v>1.1.1.1</v>
      </c>
      <c r="M21" s="550" t="s">
        <v>22</v>
      </c>
      <c r="N21" s="648"/>
      <c r="O21" s="1218"/>
      <c r="P21" s="1218"/>
      <c r="Q21" s="1218"/>
      <c r="R21" s="1218"/>
      <c r="S21" s="1218"/>
      <c r="T21" s="1218"/>
      <c r="U21" s="1218"/>
      <c r="V21" s="1218"/>
      <c r="W21" s="632" t="s">
        <v>631</v>
      </c>
      <c r="Y21" s="591"/>
      <c r="Z21" s="591" t="str">
        <f t="shared" si="0"/>
        <v xml:space="preserve">Источник тепловой энергии  </v>
      </c>
      <c r="AA21" s="591"/>
      <c r="AB21" s="591"/>
      <c r="AC21" s="591"/>
    </row>
    <row r="22" spans="1:29" ht="101.25">
      <c r="A22" s="1217"/>
      <c r="B22" s="1217"/>
      <c r="C22" s="1217"/>
      <c r="D22" s="1217"/>
      <c r="E22" s="1217">
        <v>1</v>
      </c>
      <c r="F22" s="869"/>
      <c r="G22" s="869"/>
      <c r="H22" s="867">
        <v>1</v>
      </c>
      <c r="I22" s="1217">
        <v>1</v>
      </c>
      <c r="J22" s="869"/>
      <c r="K22" s="874"/>
      <c r="L22" s="595" t="str">
        <f>mergeValue(A22) &amp;"."&amp; mergeValue(B22)&amp;"."&amp; mergeValue(C22)&amp;"."&amp; mergeValue(D22)&amp;"."&amp; mergeValue(E22)</f>
        <v>1.1.1.1.1</v>
      </c>
      <c r="M22" s="556" t="s">
        <v>9</v>
      </c>
      <c r="N22" s="648"/>
      <c r="O22" s="1219"/>
      <c r="P22" s="1219"/>
      <c r="Q22" s="1219"/>
      <c r="R22" s="1219"/>
      <c r="S22" s="1219"/>
      <c r="T22" s="1219"/>
      <c r="U22" s="1219"/>
      <c r="V22" s="1219"/>
      <c r="W22" s="632" t="s">
        <v>635</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17"/>
      <c r="B23" s="1217"/>
      <c r="C23" s="1217"/>
      <c r="D23" s="1217"/>
      <c r="E23" s="1217"/>
      <c r="F23" s="1217">
        <v>1</v>
      </c>
      <c r="G23" s="867"/>
      <c r="H23" s="867"/>
      <c r="I23" s="1217"/>
      <c r="J23" s="1217">
        <v>1</v>
      </c>
      <c r="K23" s="875"/>
      <c r="L23" s="595" t="str">
        <f>mergeValue(A23) &amp;"."&amp; mergeValue(B23)&amp;"."&amp; mergeValue(C23)&amp;"."&amp; mergeValue(D23)&amp;"."&amp; mergeValue(E23)&amp;"."&amp; mergeValue(F23)</f>
        <v>1.1.1.1.1.1</v>
      </c>
      <c r="M23" s="557" t="s">
        <v>10</v>
      </c>
      <c r="N23" s="648"/>
      <c r="O23" s="1220"/>
      <c r="P23" s="1221"/>
      <c r="Q23" s="1221"/>
      <c r="R23" s="1221"/>
      <c r="S23" s="1221"/>
      <c r="T23" s="1221"/>
      <c r="U23" s="1221"/>
      <c r="V23" s="1222"/>
      <c r="W23" s="632" t="s">
        <v>633</v>
      </c>
      <c r="Y23" s="591"/>
      <c r="Z23" s="591" t="str">
        <f t="shared" si="0"/>
        <v>Группа потребителей</v>
      </c>
      <c r="AA23" s="591"/>
      <c r="AB23" s="591"/>
      <c r="AC23" s="591"/>
    </row>
    <row r="24" spans="1:29" ht="189" customHeight="1">
      <c r="A24" s="1217"/>
      <c r="B24" s="1217"/>
      <c r="C24" s="1217"/>
      <c r="D24" s="1217"/>
      <c r="E24" s="1217"/>
      <c r="F24" s="1217"/>
      <c r="G24" s="867">
        <v>1</v>
      </c>
      <c r="H24" s="867"/>
      <c r="I24" s="1217"/>
      <c r="J24" s="1217"/>
      <c r="K24" s="875">
        <v>1</v>
      </c>
      <c r="L24" s="595" t="str">
        <f>mergeValue(A24) &amp;"."&amp; mergeValue(B24)&amp;"."&amp; mergeValue(C24)&amp;"."&amp; mergeValue(D24)&amp;"."&amp; mergeValue(E24)&amp;"."&amp; mergeValue(F24)&amp;"."&amp; mergeValue(G24)</f>
        <v>1.1.1.1.1.1.1</v>
      </c>
      <c r="M24" s="1071"/>
      <c r="N24" s="648"/>
      <c r="O24" s="564"/>
      <c r="P24" s="564"/>
      <c r="Q24" s="1096"/>
      <c r="R24" s="1223"/>
      <c r="S24" s="1224" t="s">
        <v>84</v>
      </c>
      <c r="T24" s="1223"/>
      <c r="U24" s="1224" t="s">
        <v>85</v>
      </c>
      <c r="V24" s="564"/>
      <c r="W24" s="1234" t="s">
        <v>652</v>
      </c>
      <c r="X24" s="587" t="str">
        <f>strCheckDate(O25:V25)</f>
        <v/>
      </c>
      <c r="Y24" s="591"/>
      <c r="Z24" s="591" t="str">
        <f t="shared" si="0"/>
        <v/>
      </c>
      <c r="AA24" s="591"/>
      <c r="AB24" s="591"/>
      <c r="AC24" s="591"/>
    </row>
    <row r="25" spans="1:29" ht="11.25" hidden="1" customHeight="1">
      <c r="A25" s="1217"/>
      <c r="B25" s="1217"/>
      <c r="C25" s="1217"/>
      <c r="D25" s="1217"/>
      <c r="E25" s="1217"/>
      <c r="F25" s="1217"/>
      <c r="G25" s="867"/>
      <c r="H25" s="867"/>
      <c r="I25" s="1217"/>
      <c r="J25" s="1217"/>
      <c r="K25" s="875"/>
      <c r="L25" s="602"/>
      <c r="M25" s="648"/>
      <c r="N25" s="648"/>
      <c r="O25" s="564"/>
      <c r="P25" s="564"/>
      <c r="Q25" s="586" t="str">
        <f>R24 &amp; "-" &amp; T24</f>
        <v>-</v>
      </c>
      <c r="R25" s="1223"/>
      <c r="S25" s="1224"/>
      <c r="T25" s="1223"/>
      <c r="U25" s="1224"/>
      <c r="V25" s="564"/>
      <c r="W25" s="1235"/>
      <c r="Y25" s="591"/>
      <c r="Z25" s="591" t="str">
        <f t="shared" si="0"/>
        <v/>
      </c>
      <c r="AA25" s="591"/>
      <c r="AB25" s="591"/>
      <c r="AC25" s="591"/>
    </row>
    <row r="26" spans="1:29" ht="15" customHeight="1">
      <c r="A26" s="1217"/>
      <c r="B26" s="1217"/>
      <c r="C26" s="1217"/>
      <c r="D26" s="1217"/>
      <c r="E26" s="1217"/>
      <c r="F26" s="1217"/>
      <c r="G26" s="869"/>
      <c r="H26" s="867"/>
      <c r="I26" s="1217"/>
      <c r="J26" s="1217"/>
      <c r="K26" s="874"/>
      <c r="L26" s="540"/>
      <c r="M26" s="559" t="s">
        <v>25</v>
      </c>
      <c r="N26" s="566"/>
      <c r="O26" s="566"/>
      <c r="P26" s="566"/>
      <c r="Q26" s="566"/>
      <c r="R26" s="566"/>
      <c r="S26" s="566"/>
      <c r="T26" s="566"/>
      <c r="U26" s="566"/>
      <c r="V26" s="562"/>
      <c r="W26" s="1236"/>
      <c r="Y26" s="591"/>
      <c r="Z26" s="591" t="str">
        <f t="shared" si="0"/>
        <v>Добавить вид теплоносителя (параметры теплоносителя)</v>
      </c>
      <c r="AA26" s="591"/>
      <c r="AB26" s="591"/>
      <c r="AC26" s="591"/>
    </row>
    <row r="27" spans="1:29" ht="15" customHeight="1">
      <c r="A27" s="1217"/>
      <c r="B27" s="1217"/>
      <c r="C27" s="1217"/>
      <c r="D27" s="1217"/>
      <c r="E27" s="1217"/>
      <c r="F27" s="869"/>
      <c r="G27" s="869"/>
      <c r="H27" s="867"/>
      <c r="I27" s="1217"/>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17"/>
      <c r="B28" s="1217"/>
      <c r="C28" s="1217"/>
      <c r="D28" s="1217"/>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17"/>
      <c r="B29" s="1217"/>
      <c r="C29" s="1217"/>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17"/>
      <c r="B30" s="1217"/>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17"/>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10" t="s">
        <v>629</v>
      </c>
      <c r="N34" s="1210"/>
      <c r="O34" s="1210"/>
      <c r="P34" s="1210"/>
      <c r="Q34" s="1210"/>
      <c r="R34" s="1210"/>
      <c r="S34" s="1210"/>
      <c r="T34" s="1210"/>
      <c r="U34" s="1210"/>
      <c r="V34" s="1210"/>
      <c r="W34" s="1210"/>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11" t="s">
        <v>491</v>
      </c>
      <c r="G2" s="1212"/>
      <c r="H2" s="1213"/>
      <c r="I2" s="808"/>
    </row>
    <row r="3" spans="1:20" ht="3" customHeight="1"/>
    <row r="4" spans="1:20" s="1009" customFormat="1" ht="11.25">
      <c r="A4" s="1015"/>
      <c r="B4" s="1015"/>
      <c r="C4" s="1015"/>
      <c r="D4" s="1015"/>
      <c r="F4" s="1155" t="s">
        <v>454</v>
      </c>
      <c r="G4" s="1155"/>
      <c r="H4" s="1155"/>
      <c r="I4" s="1214"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14"/>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24.04.2023</v>
      </c>
      <c r="I7" s="818" t="s">
        <v>493</v>
      </c>
      <c r="J7" s="617"/>
      <c r="K7" s="1015"/>
      <c r="L7" s="1015"/>
      <c r="M7" s="1015"/>
      <c r="N7" s="1015"/>
      <c r="O7" s="1015"/>
      <c r="P7" s="1015"/>
      <c r="Q7" s="1015"/>
      <c r="R7" s="1015"/>
      <c r="S7" s="1015"/>
      <c r="T7" s="1015"/>
    </row>
    <row r="8" spans="1:20" s="1009" customFormat="1" ht="45">
      <c r="A8" s="1215">
        <v>1</v>
      </c>
      <c r="B8" s="1015"/>
      <c r="C8" s="1015"/>
      <c r="D8" s="1015"/>
      <c r="F8" s="1031" t="str">
        <f>"2." &amp;mergeValue(A8)</f>
        <v>2.1</v>
      </c>
      <c r="G8" s="817" t="s">
        <v>494</v>
      </c>
      <c r="H8" s="1029" t="str">
        <f>IF('Перечень тарифов'!R21="","наименование отсутствует","" &amp; 'Перечень тарифов'!R21 &amp; "")</f>
        <v>наименование отсутствует</v>
      </c>
      <c r="I8" s="818" t="s">
        <v>587</v>
      </c>
      <c r="J8" s="617"/>
      <c r="K8" s="1015"/>
      <c r="L8" s="1015"/>
      <c r="M8" s="1015"/>
      <c r="N8" s="1015"/>
      <c r="O8" s="1015"/>
      <c r="P8" s="1015"/>
      <c r="Q8" s="1015"/>
      <c r="R8" s="1015"/>
      <c r="S8" s="1015"/>
      <c r="T8" s="1015"/>
    </row>
    <row r="9" spans="1:20" s="1009" customFormat="1" ht="22.5">
      <c r="A9" s="1215"/>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585</v>
      </c>
      <c r="J9" s="617"/>
      <c r="K9" s="1015"/>
      <c r="L9" s="1015"/>
      <c r="M9" s="1015"/>
      <c r="N9" s="1015"/>
      <c r="O9" s="1015"/>
      <c r="P9" s="1015"/>
      <c r="Q9" s="1015"/>
      <c r="R9" s="1015"/>
      <c r="S9" s="1015"/>
      <c r="T9" s="1015"/>
    </row>
    <row r="10" spans="1:20" s="1009" customFormat="1" ht="22.5">
      <c r="A10" s="1215"/>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15"/>
      <c r="B11" s="1215">
        <v>1</v>
      </c>
      <c r="C11" s="1025"/>
      <c r="D11" s="1025"/>
      <c r="F11" s="1031" t="str">
        <f>"4."&amp;mergeValue(A11) &amp;"."&amp;mergeValue(B11)</f>
        <v>4.1.1</v>
      </c>
      <c r="G11" s="832" t="s">
        <v>589</v>
      </c>
      <c r="H11" s="1029" t="str">
        <f>IF(region_name="","",region_name)</f>
        <v>Ханты-Мансийский автономный округ</v>
      </c>
      <c r="I11" s="818" t="s">
        <v>499</v>
      </c>
      <c r="J11" s="617"/>
      <c r="K11" s="1015"/>
      <c r="L11" s="1015"/>
      <c r="M11" s="1015"/>
      <c r="N11" s="1015"/>
      <c r="O11" s="1015"/>
      <c r="P11" s="1015"/>
      <c r="Q11" s="1015"/>
      <c r="R11" s="1015"/>
      <c r="S11" s="1015"/>
      <c r="T11" s="1015"/>
    </row>
    <row r="12" spans="1:20" s="1009" customFormat="1" ht="22.5">
      <c r="A12" s="1215"/>
      <c r="B12" s="1215"/>
      <c r="C12" s="1215">
        <v>1</v>
      </c>
      <c r="D12" s="1025"/>
      <c r="F12" s="1031" t="str">
        <f>"4."&amp;mergeValue(A12) &amp;"."&amp;mergeValue(B12)&amp;"."&amp;mergeValue(C12)</f>
        <v>4.1.1.1</v>
      </c>
      <c r="G12" s="819" t="s">
        <v>497</v>
      </c>
      <c r="H12" s="1029" t="str">
        <f>IF(Территории!H13="","","" &amp; Территории!H13 &amp; "")</f>
        <v>Белоярский муниципальный район</v>
      </c>
      <c r="I12" s="818" t="s">
        <v>500</v>
      </c>
      <c r="J12" s="617"/>
      <c r="K12" s="1015"/>
      <c r="L12" s="1015"/>
      <c r="M12" s="1015"/>
      <c r="N12" s="1015"/>
      <c r="O12" s="1015"/>
      <c r="P12" s="1015"/>
      <c r="Q12" s="1015"/>
      <c r="R12" s="1015"/>
      <c r="S12" s="1015"/>
      <c r="T12" s="1015"/>
    </row>
    <row r="13" spans="1:20" s="1009" customFormat="1" ht="56.25">
      <c r="A13" s="1215"/>
      <c r="B13" s="1215"/>
      <c r="C13" s="1215"/>
      <c r="D13" s="1025">
        <v>1</v>
      </c>
      <c r="F13" s="1031" t="str">
        <f>"4."&amp;mergeValue(A13) &amp;"."&amp;mergeValue(B13)&amp;"."&amp;mergeValue(C13)&amp;"."&amp;mergeValue(D13)</f>
        <v>4.1.1.1.1</v>
      </c>
      <c r="G13" s="820" t="s">
        <v>498</v>
      </c>
      <c r="H13" s="1029" t="str">
        <f>IF(Территории!R14="","","" &amp; Территории!R14 &amp; "")</f>
        <v>Белоярский (71811151)</v>
      </c>
      <c r="I13" s="1111" t="s">
        <v>588</v>
      </c>
      <c r="J13" s="617"/>
      <c r="K13" s="1015"/>
      <c r="L13" s="1015"/>
      <c r="M13" s="1015"/>
      <c r="N13" s="1015"/>
      <c r="O13" s="1015"/>
      <c r="P13" s="1015"/>
      <c r="Q13" s="1015"/>
      <c r="R13" s="1015"/>
      <c r="S13" s="1015"/>
      <c r="T13" s="1015"/>
    </row>
    <row r="14" spans="1:20" s="1009" customFormat="1" ht="45">
      <c r="A14" s="1215">
        <v>2</v>
      </c>
      <c r="B14" s="1015"/>
      <c r="C14" s="1015"/>
      <c r="D14" s="1015"/>
      <c r="F14" s="1031" t="str">
        <f>"2." &amp;mergeValue(A14)</f>
        <v>2.2</v>
      </c>
      <c r="G14" s="817" t="s">
        <v>494</v>
      </c>
      <c r="H14" s="1113" t="str">
        <f>IF('Перечень тарифов'!R24="","наименование отсутствует","" &amp; 'Перечень тарифов'!R24 &amp; "")</f>
        <v>наименование отсутствует</v>
      </c>
      <c r="I14" s="818" t="s">
        <v>587</v>
      </c>
      <c r="J14" s="617"/>
      <c r="K14" s="1015"/>
      <c r="L14" s="1015"/>
      <c r="M14" s="1015"/>
      <c r="N14" s="1015"/>
      <c r="O14" s="1015"/>
      <c r="P14" s="1015"/>
      <c r="Q14" s="1015"/>
      <c r="R14" s="1015"/>
      <c r="S14" s="1015"/>
      <c r="T14" s="1015"/>
    </row>
    <row r="15" spans="1:20" s="1009" customFormat="1" ht="22.5">
      <c r="A15" s="1215"/>
      <c r="B15" s="1015"/>
      <c r="C15" s="1015"/>
      <c r="D15" s="1015"/>
      <c r="F15" s="1031" t="str">
        <f>"3." &amp;mergeValue(A15)</f>
        <v>3.2</v>
      </c>
      <c r="G15" s="817" t="s">
        <v>495</v>
      </c>
      <c r="H15"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585</v>
      </c>
      <c r="J15" s="617"/>
      <c r="K15" s="1015"/>
      <c r="L15" s="1015"/>
      <c r="M15" s="1015"/>
      <c r="N15" s="1015"/>
      <c r="O15" s="1015"/>
      <c r="P15" s="1015"/>
      <c r="Q15" s="1015"/>
      <c r="R15" s="1015"/>
      <c r="S15" s="1015"/>
      <c r="T15" s="1015"/>
    </row>
    <row r="16" spans="1:20" s="1009" customFormat="1" ht="22.5">
      <c r="A16" s="1215"/>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5"/>
      <c r="B17" s="1215">
        <v>1</v>
      </c>
      <c r="C17" s="1110"/>
      <c r="D17" s="1110"/>
      <c r="F17" s="1031" t="str">
        <f>"4."&amp;mergeValue(A17) &amp;"."&amp;mergeValue(B17)</f>
        <v>4.2.1</v>
      </c>
      <c r="G17" s="832" t="s">
        <v>589</v>
      </c>
      <c r="H17" s="1113" t="str">
        <f>IF(region_name="","",region_name)</f>
        <v>Ханты-Мансийский автономный округ</v>
      </c>
      <c r="I17" s="818" t="s">
        <v>499</v>
      </c>
      <c r="J17" s="617"/>
      <c r="K17" s="1015"/>
      <c r="L17" s="1015"/>
      <c r="M17" s="1015"/>
      <c r="N17" s="1015"/>
      <c r="O17" s="1015"/>
      <c r="P17" s="1015"/>
      <c r="Q17" s="1015"/>
      <c r="R17" s="1015"/>
      <c r="S17" s="1015"/>
      <c r="T17" s="1015"/>
    </row>
    <row r="18" spans="1:20" s="1009" customFormat="1" ht="22.5">
      <c r="A18" s="1215"/>
      <c r="B18" s="1215"/>
      <c r="C18" s="1215">
        <v>1</v>
      </c>
      <c r="D18" s="1110"/>
      <c r="F18" s="1031" t="str">
        <f>"4."&amp;mergeValue(A18) &amp;"."&amp;mergeValue(B18)&amp;"."&amp;mergeValue(C18)</f>
        <v>4.2.1.1</v>
      </c>
      <c r="G18" s="819" t="s">
        <v>497</v>
      </c>
      <c r="H18" s="1113" t="str">
        <f>IF(Территории!H16="","","" &amp; Территории!H16 &amp; "")</f>
        <v>Белоярский муниципальный район</v>
      </c>
      <c r="I18" s="818" t="s">
        <v>500</v>
      </c>
      <c r="J18" s="617"/>
      <c r="K18" s="1015"/>
      <c r="L18" s="1015"/>
      <c r="M18" s="1015"/>
      <c r="N18" s="1015"/>
      <c r="O18" s="1015"/>
      <c r="P18" s="1015"/>
      <c r="Q18" s="1015"/>
      <c r="R18" s="1015"/>
      <c r="S18" s="1015"/>
      <c r="T18" s="1015"/>
    </row>
    <row r="19" spans="1:20" s="1009" customFormat="1" ht="56.25">
      <c r="A19" s="1215"/>
      <c r="B19" s="1215"/>
      <c r="C19" s="1215"/>
      <c r="D19" s="1110">
        <v>1</v>
      </c>
      <c r="F19" s="1031" t="str">
        <f>"4."&amp;mergeValue(A19) &amp;"."&amp;mergeValue(B19)&amp;"."&amp;mergeValue(C19)&amp;"."&amp;mergeValue(D19)</f>
        <v>4.2.1.1.1</v>
      </c>
      <c r="G19" s="820" t="s">
        <v>498</v>
      </c>
      <c r="H19" s="1113" t="str">
        <f>IF(Территории!R17="","","" &amp; Территории!R17 &amp; "")</f>
        <v>Казым (71811410)</v>
      </c>
      <c r="I19" s="1111" t="s">
        <v>588</v>
      </c>
      <c r="J19" s="617"/>
      <c r="K19" s="1015"/>
      <c r="L19" s="1015"/>
      <c r="M19" s="1015"/>
      <c r="N19" s="1015"/>
      <c r="O19" s="1015"/>
      <c r="P19" s="1015"/>
      <c r="Q19" s="1015"/>
      <c r="R19" s="1015"/>
      <c r="S19" s="1015"/>
      <c r="T19" s="1015"/>
    </row>
    <row r="20" spans="1:20" s="1009" customFormat="1" ht="45">
      <c r="A20" s="1215">
        <v>3</v>
      </c>
      <c r="B20" s="1015"/>
      <c r="C20" s="1015"/>
      <c r="D20" s="1015"/>
      <c r="F20" s="1031" t="str">
        <f>"2." &amp;mergeValue(A20)</f>
        <v>2.3</v>
      </c>
      <c r="G20" s="817" t="s">
        <v>494</v>
      </c>
      <c r="H20" s="1113" t="str">
        <f>IF('Перечень тарифов'!R27="","наименование отсутствует","" &amp; 'Перечень тарифов'!R27 &amp; "")</f>
        <v>Теплоснабжение с. Полноват</v>
      </c>
      <c r="I20" s="818" t="s">
        <v>587</v>
      </c>
      <c r="J20" s="617"/>
      <c r="K20" s="1015"/>
      <c r="L20" s="1015"/>
      <c r="M20" s="1015"/>
      <c r="N20" s="1015"/>
      <c r="O20" s="1015"/>
      <c r="P20" s="1015"/>
      <c r="Q20" s="1015"/>
      <c r="R20" s="1015"/>
      <c r="S20" s="1015"/>
      <c r="T20" s="1015"/>
    </row>
    <row r="21" spans="1:20" s="1009" customFormat="1" ht="22.5">
      <c r="A21" s="1215"/>
      <c r="B21" s="1015"/>
      <c r="C21" s="1015"/>
      <c r="D21" s="1015"/>
      <c r="F21" s="1031" t="str">
        <f>"3." &amp;mergeValue(A21)</f>
        <v>3.3</v>
      </c>
      <c r="G21" s="817" t="s">
        <v>495</v>
      </c>
      <c r="H21"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585</v>
      </c>
      <c r="J21" s="617"/>
      <c r="K21" s="1015"/>
      <c r="L21" s="1015"/>
      <c r="M21" s="1015"/>
      <c r="N21" s="1015"/>
      <c r="O21" s="1015"/>
      <c r="P21" s="1015"/>
      <c r="Q21" s="1015"/>
      <c r="R21" s="1015"/>
      <c r="S21" s="1015"/>
      <c r="T21" s="1015"/>
    </row>
    <row r="22" spans="1:20" s="1009" customFormat="1" ht="22.5">
      <c r="A22" s="1215"/>
      <c r="B22" s="1015"/>
      <c r="C22" s="1015"/>
      <c r="D22" s="1015"/>
      <c r="F22" s="1031" t="str">
        <f>"4."&amp;mergeValue(A22)</f>
        <v>4.3</v>
      </c>
      <c r="G22" s="817" t="s">
        <v>496</v>
      </c>
      <c r="H22" s="1118" t="s">
        <v>458</v>
      </c>
      <c r="I22" s="818"/>
      <c r="J22" s="617"/>
      <c r="K22" s="1015"/>
      <c r="L22" s="1015"/>
      <c r="M22" s="1015"/>
      <c r="N22" s="1015"/>
      <c r="O22" s="1015"/>
      <c r="P22" s="1015"/>
      <c r="Q22" s="1015"/>
      <c r="R22" s="1015"/>
      <c r="S22" s="1015"/>
      <c r="T22" s="1015"/>
    </row>
    <row r="23" spans="1:20" s="1009" customFormat="1" ht="18.75">
      <c r="A23" s="1215"/>
      <c r="B23" s="1215">
        <v>1</v>
      </c>
      <c r="C23" s="1110"/>
      <c r="D23" s="1110"/>
      <c r="F23" s="1031" t="str">
        <f>"4."&amp;mergeValue(A23) &amp;"."&amp;mergeValue(B23)</f>
        <v>4.3.1</v>
      </c>
      <c r="G23" s="832" t="s">
        <v>589</v>
      </c>
      <c r="H23" s="1113" t="str">
        <f>IF(region_name="","",region_name)</f>
        <v>Ханты-Мансийский автономный округ</v>
      </c>
      <c r="I23" s="818" t="s">
        <v>499</v>
      </c>
      <c r="J23" s="617"/>
      <c r="K23" s="1015"/>
      <c r="L23" s="1015"/>
      <c r="M23" s="1015"/>
      <c r="N23" s="1015"/>
      <c r="O23" s="1015"/>
      <c r="P23" s="1015"/>
      <c r="Q23" s="1015"/>
      <c r="R23" s="1015"/>
      <c r="S23" s="1015"/>
      <c r="T23" s="1015"/>
    </row>
    <row r="24" spans="1:20" s="1009" customFormat="1" ht="22.5">
      <c r="A24" s="1215"/>
      <c r="B24" s="1215"/>
      <c r="C24" s="1215">
        <v>1</v>
      </c>
      <c r="D24" s="1110"/>
      <c r="F24" s="1031" t="str">
        <f>"4."&amp;mergeValue(A24) &amp;"."&amp;mergeValue(B24)&amp;"."&amp;mergeValue(C24)</f>
        <v>4.3.1.1</v>
      </c>
      <c r="G24" s="819" t="s">
        <v>497</v>
      </c>
      <c r="H24" s="1113" t="str">
        <f>IF(Территории!H19="","","" &amp; Территории!H19 &amp; "")</f>
        <v>Белоярский муниципальный район</v>
      </c>
      <c r="I24" s="818" t="s">
        <v>500</v>
      </c>
      <c r="J24" s="617"/>
      <c r="K24" s="1015"/>
      <c r="L24" s="1015"/>
      <c r="M24" s="1015"/>
      <c r="N24" s="1015"/>
      <c r="O24" s="1015"/>
      <c r="P24" s="1015"/>
      <c r="Q24" s="1015"/>
      <c r="R24" s="1015"/>
      <c r="S24" s="1015"/>
      <c r="T24" s="1015"/>
    </row>
    <row r="25" spans="1:20" s="1009" customFormat="1" ht="56.25">
      <c r="A25" s="1215"/>
      <c r="B25" s="1215"/>
      <c r="C25" s="1215"/>
      <c r="D25" s="1110">
        <v>1</v>
      </c>
      <c r="F25" s="1031" t="str">
        <f>"4."&amp;mergeValue(A25) &amp;"."&amp;mergeValue(B25)&amp;"."&amp;mergeValue(C25)&amp;"."&amp;mergeValue(D25)</f>
        <v>4.3.1.1.1</v>
      </c>
      <c r="G25" s="820" t="s">
        <v>498</v>
      </c>
      <c r="H25" s="1113" t="str">
        <f>IF(Территории!R20="","","" &amp; Территории!R20 &amp; "")</f>
        <v>Полноват (71811415)</v>
      </c>
      <c r="I25" s="1111" t="s">
        <v>588</v>
      </c>
      <c r="J25" s="617"/>
      <c r="K25" s="1015"/>
      <c r="L25" s="1015"/>
      <c r="M25" s="1015"/>
      <c r="N25" s="1015"/>
      <c r="O25" s="1015"/>
      <c r="P25" s="1015"/>
      <c r="Q25" s="1015"/>
      <c r="R25" s="1015"/>
      <c r="S25" s="1015"/>
      <c r="T25" s="1015"/>
    </row>
    <row r="26" spans="1:20" s="1009" customFormat="1" ht="45">
      <c r="A26" s="1215">
        <v>4</v>
      </c>
      <c r="B26" s="1015"/>
      <c r="C26" s="1015"/>
      <c r="D26" s="1015"/>
      <c r="F26" s="1031" t="str">
        <f>"2." &amp;mergeValue(A26)</f>
        <v>2.4</v>
      </c>
      <c r="G26" s="817" t="s">
        <v>494</v>
      </c>
      <c r="H26" s="1113" t="str">
        <f>IF('Перечень тарифов'!R29="","наименование отсутствует","" &amp; 'Перечень тарифов'!R29 &amp; "")</f>
        <v>Теплоснабжение с. Ванзеват</v>
      </c>
      <c r="I26" s="818" t="s">
        <v>587</v>
      </c>
      <c r="J26" s="617"/>
      <c r="K26" s="1015"/>
      <c r="L26" s="1015"/>
      <c r="M26" s="1015"/>
      <c r="N26" s="1015"/>
      <c r="O26" s="1015"/>
      <c r="P26" s="1015"/>
      <c r="Q26" s="1015"/>
      <c r="R26" s="1015"/>
      <c r="S26" s="1015"/>
      <c r="T26" s="1015"/>
    </row>
    <row r="27" spans="1:20" s="1009" customFormat="1" ht="22.5">
      <c r="A27" s="1215"/>
      <c r="B27" s="1015"/>
      <c r="C27" s="1015"/>
      <c r="D27" s="1015"/>
      <c r="F27" s="1031" t="str">
        <f>"3." &amp;mergeValue(A27)</f>
        <v>3.4</v>
      </c>
      <c r="G27" s="817" t="s">
        <v>495</v>
      </c>
      <c r="H27"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585</v>
      </c>
      <c r="J27" s="617"/>
      <c r="K27" s="1015"/>
      <c r="L27" s="1015"/>
      <c r="M27" s="1015"/>
      <c r="N27" s="1015"/>
      <c r="O27" s="1015"/>
      <c r="P27" s="1015"/>
      <c r="Q27" s="1015"/>
      <c r="R27" s="1015"/>
      <c r="S27" s="1015"/>
      <c r="T27" s="1015"/>
    </row>
    <row r="28" spans="1:20" s="1009" customFormat="1" ht="22.5">
      <c r="A28" s="1215"/>
      <c r="B28" s="1015"/>
      <c r="C28" s="1015"/>
      <c r="D28" s="1015"/>
      <c r="F28" s="1031" t="str">
        <f>"4."&amp;mergeValue(A28)</f>
        <v>4.4</v>
      </c>
      <c r="G28" s="817" t="s">
        <v>496</v>
      </c>
      <c r="H28" s="1118" t="s">
        <v>458</v>
      </c>
      <c r="I28" s="818"/>
      <c r="J28" s="617"/>
      <c r="K28" s="1015"/>
      <c r="L28" s="1015"/>
      <c r="M28" s="1015"/>
      <c r="N28" s="1015"/>
      <c r="O28" s="1015"/>
      <c r="P28" s="1015"/>
      <c r="Q28" s="1015"/>
      <c r="R28" s="1015"/>
      <c r="S28" s="1015"/>
      <c r="T28" s="1015"/>
    </row>
    <row r="29" spans="1:20" s="1009" customFormat="1" ht="18.75">
      <c r="A29" s="1215"/>
      <c r="B29" s="1215">
        <v>1</v>
      </c>
      <c r="C29" s="1110"/>
      <c r="D29" s="1110"/>
      <c r="F29" s="1031" t="str">
        <f>"4."&amp;mergeValue(A29) &amp;"."&amp;mergeValue(B29)</f>
        <v>4.4.1</v>
      </c>
      <c r="G29" s="832" t="s">
        <v>589</v>
      </c>
      <c r="H29" s="1113" t="str">
        <f>IF(region_name="","",region_name)</f>
        <v>Ханты-Мансийский автономный округ</v>
      </c>
      <c r="I29" s="818" t="s">
        <v>499</v>
      </c>
      <c r="J29" s="617"/>
      <c r="K29" s="1015"/>
      <c r="L29" s="1015"/>
      <c r="M29" s="1015"/>
      <c r="N29" s="1015"/>
      <c r="O29" s="1015"/>
      <c r="P29" s="1015"/>
      <c r="Q29" s="1015"/>
      <c r="R29" s="1015"/>
      <c r="S29" s="1015"/>
      <c r="T29" s="1015"/>
    </row>
    <row r="30" spans="1:20" s="1009" customFormat="1" ht="22.5">
      <c r="A30" s="1215"/>
      <c r="B30" s="1215"/>
      <c r="C30" s="1215">
        <v>1</v>
      </c>
      <c r="D30" s="1110"/>
      <c r="F30" s="1031" t="str">
        <f>"4."&amp;mergeValue(A30) &amp;"."&amp;mergeValue(B30)&amp;"."&amp;mergeValue(C30)</f>
        <v>4.4.1.1</v>
      </c>
      <c r="G30" s="819" t="s">
        <v>497</v>
      </c>
      <c r="H30" s="1113" t="str">
        <f>IF(Территории!H19="","","" &amp; Территории!H19 &amp; "")</f>
        <v>Белоярский муниципальный район</v>
      </c>
      <c r="I30" s="818" t="s">
        <v>500</v>
      </c>
      <c r="J30" s="617"/>
      <c r="K30" s="1015"/>
      <c r="L30" s="1015"/>
      <c r="M30" s="1015"/>
      <c r="N30" s="1015"/>
      <c r="O30" s="1015"/>
      <c r="P30" s="1015"/>
      <c r="Q30" s="1015"/>
      <c r="R30" s="1015"/>
      <c r="S30" s="1015"/>
      <c r="T30" s="1015"/>
    </row>
    <row r="31" spans="1:20" s="1009" customFormat="1" ht="56.25">
      <c r="A31" s="1215"/>
      <c r="B31" s="1215"/>
      <c r="C31" s="1215"/>
      <c r="D31" s="1110">
        <v>1</v>
      </c>
      <c r="F31" s="1031" t="str">
        <f>"4."&amp;mergeValue(A31) &amp;"."&amp;mergeValue(B31)&amp;"."&amp;mergeValue(C31)&amp;"."&amp;mergeValue(D31)</f>
        <v>4.4.1.1.1</v>
      </c>
      <c r="G31" s="820" t="s">
        <v>498</v>
      </c>
      <c r="H31" s="1113" t="str">
        <f>IF(Территории!R20="","","" &amp; Территории!R20 &amp; "")</f>
        <v>Полноват (71811415)</v>
      </c>
      <c r="I31" s="1111" t="s">
        <v>588</v>
      </c>
      <c r="J31" s="617"/>
      <c r="K31" s="1015"/>
      <c r="L31" s="1015"/>
      <c r="M31" s="1015"/>
      <c r="N31" s="1015"/>
      <c r="O31" s="1015"/>
      <c r="P31" s="1015"/>
      <c r="Q31" s="1015"/>
      <c r="R31" s="1015"/>
      <c r="S31" s="1015"/>
      <c r="T31" s="1015"/>
    </row>
    <row r="32" spans="1:20" s="1009" customFormat="1" ht="45">
      <c r="A32" s="1215">
        <v>5</v>
      </c>
      <c r="B32" s="1015"/>
      <c r="C32" s="1015"/>
      <c r="D32" s="1015"/>
      <c r="F32" s="1031" t="str">
        <f>"2." &amp;mergeValue(A32)</f>
        <v>2.5</v>
      </c>
      <c r="G32" s="817" t="s">
        <v>494</v>
      </c>
      <c r="H32" s="1113" t="str">
        <f>IF('Перечень тарифов'!R32="","наименование отсутствует","" &amp; 'Перечень тарифов'!R32 &amp; "")</f>
        <v>наименование отсутствует</v>
      </c>
      <c r="I32" s="818" t="s">
        <v>587</v>
      </c>
      <c r="J32" s="617"/>
      <c r="K32" s="1015"/>
      <c r="L32" s="1015"/>
      <c r="M32" s="1015"/>
      <c r="N32" s="1015"/>
      <c r="O32" s="1015"/>
      <c r="P32" s="1015"/>
      <c r="Q32" s="1015"/>
      <c r="R32" s="1015"/>
      <c r="S32" s="1015"/>
      <c r="T32" s="1015"/>
    </row>
    <row r="33" spans="1:20" s="1009" customFormat="1" ht="22.5">
      <c r="A33" s="1215"/>
      <c r="B33" s="1015"/>
      <c r="C33" s="1015"/>
      <c r="D33" s="1015"/>
      <c r="F33" s="1031" t="str">
        <f>"3." &amp;mergeValue(A33)</f>
        <v>3.5</v>
      </c>
      <c r="G33" s="817" t="s">
        <v>495</v>
      </c>
      <c r="H33"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585</v>
      </c>
      <c r="J33" s="617"/>
      <c r="K33" s="1015"/>
      <c r="L33" s="1015"/>
      <c r="M33" s="1015"/>
      <c r="N33" s="1015"/>
      <c r="O33" s="1015"/>
      <c r="P33" s="1015"/>
      <c r="Q33" s="1015"/>
      <c r="R33" s="1015"/>
      <c r="S33" s="1015"/>
      <c r="T33" s="1015"/>
    </row>
    <row r="34" spans="1:20" s="1009" customFormat="1" ht="22.5">
      <c r="A34" s="1215"/>
      <c r="B34" s="1015"/>
      <c r="C34" s="1015"/>
      <c r="D34" s="1015"/>
      <c r="F34" s="1031" t="str">
        <f>"4."&amp;mergeValue(A34)</f>
        <v>4.5</v>
      </c>
      <c r="G34" s="817" t="s">
        <v>496</v>
      </c>
      <c r="H34" s="1118" t="s">
        <v>458</v>
      </c>
      <c r="I34" s="818"/>
      <c r="J34" s="617"/>
      <c r="K34" s="1015"/>
      <c r="L34" s="1015"/>
      <c r="M34" s="1015"/>
      <c r="N34" s="1015"/>
      <c r="O34" s="1015"/>
      <c r="P34" s="1015"/>
      <c r="Q34" s="1015"/>
      <c r="R34" s="1015"/>
      <c r="S34" s="1015"/>
      <c r="T34" s="1015"/>
    </row>
    <row r="35" spans="1:20" s="1009" customFormat="1" ht="18.75">
      <c r="A35" s="1215"/>
      <c r="B35" s="1215">
        <v>1</v>
      </c>
      <c r="C35" s="1110"/>
      <c r="D35" s="1110"/>
      <c r="F35" s="1031" t="str">
        <f>"4."&amp;mergeValue(A35) &amp;"."&amp;mergeValue(B35)</f>
        <v>4.5.1</v>
      </c>
      <c r="G35" s="832" t="s">
        <v>589</v>
      </c>
      <c r="H35" s="1113" t="str">
        <f>IF(region_name="","",region_name)</f>
        <v>Ханты-Мансийский автономный округ</v>
      </c>
      <c r="I35" s="818" t="s">
        <v>499</v>
      </c>
      <c r="J35" s="617"/>
      <c r="K35" s="1015"/>
      <c r="L35" s="1015"/>
      <c r="M35" s="1015"/>
      <c r="N35" s="1015"/>
      <c r="O35" s="1015"/>
      <c r="P35" s="1015"/>
      <c r="Q35" s="1015"/>
      <c r="R35" s="1015"/>
      <c r="S35" s="1015"/>
      <c r="T35" s="1015"/>
    </row>
    <row r="36" spans="1:20" s="1009" customFormat="1" ht="22.5">
      <c r="A36" s="1215"/>
      <c r="B36" s="1215"/>
      <c r="C36" s="1215">
        <v>1</v>
      </c>
      <c r="D36" s="1110"/>
      <c r="F36" s="1031" t="str">
        <f>"4."&amp;mergeValue(A36) &amp;"."&amp;mergeValue(B36)&amp;"."&amp;mergeValue(C36)</f>
        <v>4.5.1.1</v>
      </c>
      <c r="G36" s="819" t="s">
        <v>497</v>
      </c>
      <c r="H36" s="1113" t="str">
        <f>IF(Территории!H22="","","" &amp; Территории!H22 &amp; "")</f>
        <v>Белоярский муниципальный район</v>
      </c>
      <c r="I36" s="818" t="s">
        <v>500</v>
      </c>
      <c r="J36" s="617"/>
      <c r="K36" s="1015"/>
      <c r="L36" s="1015"/>
      <c r="M36" s="1015"/>
      <c r="N36" s="1015"/>
      <c r="O36" s="1015"/>
      <c r="P36" s="1015"/>
      <c r="Q36" s="1015"/>
      <c r="R36" s="1015"/>
      <c r="S36" s="1015"/>
      <c r="T36" s="1015"/>
    </row>
    <row r="37" spans="1:20" s="1009" customFormat="1" ht="56.25">
      <c r="A37" s="1215"/>
      <c r="B37" s="1215"/>
      <c r="C37" s="1215"/>
      <c r="D37" s="1110">
        <v>1</v>
      </c>
      <c r="F37" s="1031" t="str">
        <f>"4."&amp;mergeValue(A37) &amp;"."&amp;mergeValue(B37)&amp;"."&amp;mergeValue(C37)&amp;"."&amp;mergeValue(D37)</f>
        <v>4.5.1.1.1</v>
      </c>
      <c r="G37" s="820" t="s">
        <v>498</v>
      </c>
      <c r="H37" s="1113" t="str">
        <f>IF(Территории!R23="","","" &amp; Территории!R23 &amp; "")</f>
        <v>Верхнеказымский (71811406)</v>
      </c>
      <c r="I37" s="1111" t="s">
        <v>588</v>
      </c>
      <c r="J37" s="617"/>
      <c r="K37" s="1015"/>
      <c r="L37" s="1015"/>
      <c r="M37" s="1015"/>
      <c r="N37" s="1015"/>
      <c r="O37" s="1015"/>
      <c r="P37" s="1015"/>
      <c r="Q37" s="1015"/>
      <c r="R37" s="1015"/>
      <c r="S37" s="1015"/>
      <c r="T37" s="1015"/>
    </row>
    <row r="38" spans="1:20" s="774" customFormat="1" ht="3" customHeight="1">
      <c r="A38" s="775"/>
      <c r="B38" s="775"/>
      <c r="C38" s="775"/>
      <c r="D38" s="775"/>
      <c r="F38" s="627"/>
      <c r="G38" s="628"/>
      <c r="H38" s="629"/>
      <c r="I38" s="630"/>
      <c r="J38" s="775"/>
      <c r="K38" s="775"/>
      <c r="L38" s="775"/>
      <c r="M38" s="775"/>
      <c r="N38" s="775"/>
      <c r="O38" s="775"/>
      <c r="P38" s="775"/>
      <c r="Q38" s="775"/>
      <c r="R38" s="775"/>
      <c r="S38" s="775"/>
      <c r="T38" s="775"/>
    </row>
    <row r="39" spans="1:20" s="774" customFormat="1" ht="15" customHeight="1">
      <c r="A39" s="775"/>
      <c r="B39" s="775"/>
      <c r="C39" s="775"/>
      <c r="D39" s="775"/>
      <c r="F39" s="824"/>
      <c r="G39" s="1210" t="s">
        <v>590</v>
      </c>
      <c r="H39" s="1210"/>
      <c r="I39" s="985"/>
      <c r="J39" s="775"/>
      <c r="K39" s="775"/>
      <c r="L39" s="775"/>
      <c r="M39" s="775"/>
      <c r="N39" s="775"/>
      <c r="O39" s="775"/>
      <c r="P39" s="775"/>
      <c r="Q39" s="775"/>
      <c r="R39" s="775"/>
      <c r="S39" s="775"/>
      <c r="T39" s="775"/>
    </row>
  </sheetData>
  <sheetProtection password="FA9C" sheet="1" objects="1" scenarios="1" formatColumns="0" formatRows="0"/>
  <mergeCells count="19">
    <mergeCell ref="I4:I5"/>
    <mergeCell ref="A8:A13"/>
    <mergeCell ref="B11:B13"/>
    <mergeCell ref="C12:C13"/>
    <mergeCell ref="A14:A19"/>
    <mergeCell ref="B17:B19"/>
    <mergeCell ref="C18:C19"/>
    <mergeCell ref="A32:A37"/>
    <mergeCell ref="B35:B37"/>
    <mergeCell ref="C36:C37"/>
    <mergeCell ref="G39:H39"/>
    <mergeCell ref="F2:H2"/>
    <mergeCell ref="F4:H4"/>
    <mergeCell ref="A20:A25"/>
    <mergeCell ref="B23:B25"/>
    <mergeCell ref="C24:C25"/>
    <mergeCell ref="A26:A31"/>
    <mergeCell ref="B29:B31"/>
    <mergeCell ref="C30:C31"/>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109"/>
  <sheetViews>
    <sheetView showGridLines="0" topLeftCell="I94" zoomScaleNormal="100" workbookViewId="0">
      <selection activeCell="S115" sqref="S115"/>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31" t="s">
        <v>628</v>
      </c>
      <c r="M5" s="1231"/>
      <c r="N5" s="1231"/>
      <c r="O5" s="1231"/>
      <c r="P5" s="1231"/>
      <c r="Q5" s="1231"/>
      <c r="R5" s="1231"/>
      <c r="S5" s="1231"/>
      <c r="T5" s="1231"/>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37" t="str">
        <f>IF(NameOrPr_ch="",IF(NameOrPr="","",NameOrPr),NameOrPr_ch)</f>
        <v>Региональная служба по тарифам ХМАО-ЮГРЫ</v>
      </c>
      <c r="P7" s="1237"/>
      <c r="Q7" s="1237"/>
      <c r="R7" s="1237"/>
      <c r="S7" s="1237"/>
      <c r="T7" s="1237"/>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593</v>
      </c>
      <c r="N8" s="668"/>
      <c r="O8" s="1237" t="str">
        <f>IF(datePr_ch="",IF(datePr="","",datePr),datePr_ch)</f>
        <v>13.04.2023</v>
      </c>
      <c r="P8" s="1237"/>
      <c r="Q8" s="1237"/>
      <c r="R8" s="1237"/>
      <c r="S8" s="1237"/>
      <c r="T8" s="1237"/>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592</v>
      </c>
      <c r="N9" s="668"/>
      <c r="O9" s="1237" t="str">
        <f>IF(numberPr_ch="",IF(numberPr="","",numberPr),numberPr_ch)</f>
        <v>18-нп</v>
      </c>
      <c r="P9" s="1237"/>
      <c r="Q9" s="1237"/>
      <c r="R9" s="1237"/>
      <c r="S9" s="1237"/>
      <c r="T9" s="1237"/>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37" t="str">
        <f>IF(IstPub_ch="",IF(IstPub="","",IstPub),IstPub_ch)</f>
        <v>«Официальном интернет-портале правовой информации» (www.pravo.gov.ru) 21.04.2023 г.</v>
      </c>
      <c r="P10" s="1237"/>
      <c r="Q10" s="1237"/>
      <c r="R10" s="1237"/>
      <c r="S10" s="1237"/>
      <c r="T10" s="1237"/>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32"/>
      <c r="M11" s="1232"/>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38"/>
      <c r="P12" s="1238"/>
      <c r="Q12" s="1238"/>
      <c r="R12" s="1238"/>
      <c r="S12" s="1238"/>
      <c r="T12" s="1238"/>
      <c r="U12" s="1238"/>
    </row>
    <row r="13" spans="1:34">
      <c r="J13" s="997"/>
      <c r="K13" s="997"/>
      <c r="L13" s="1155" t="s">
        <v>454</v>
      </c>
      <c r="M13" s="1155"/>
      <c r="N13" s="1155"/>
      <c r="O13" s="1155"/>
      <c r="P13" s="1155"/>
      <c r="Q13" s="1155"/>
      <c r="R13" s="1155"/>
      <c r="S13" s="1155"/>
      <c r="T13" s="1155"/>
      <c r="U13" s="1155"/>
      <c r="V13" s="1155"/>
      <c r="W13" s="1155" t="s">
        <v>455</v>
      </c>
    </row>
    <row r="14" spans="1:34" ht="14.25" customHeight="1">
      <c r="J14" s="997"/>
      <c r="K14" s="997"/>
      <c r="L14" s="1244" t="s">
        <v>92</v>
      </c>
      <c r="M14" s="1244" t="s">
        <v>636</v>
      </c>
      <c r="N14" s="663"/>
      <c r="O14" s="1245" t="s">
        <v>638</v>
      </c>
      <c r="P14" s="1246"/>
      <c r="Q14" s="1246"/>
      <c r="R14" s="1246"/>
      <c r="S14" s="1246"/>
      <c r="T14" s="1247"/>
      <c r="U14" s="1228" t="s">
        <v>341</v>
      </c>
      <c r="V14" s="1241" t="s">
        <v>275</v>
      </c>
      <c r="W14" s="1155"/>
    </row>
    <row r="15" spans="1:34" ht="14.25" customHeight="1">
      <c r="J15" s="997"/>
      <c r="K15" s="997"/>
      <c r="L15" s="1244"/>
      <c r="M15" s="1244"/>
      <c r="N15" s="664"/>
      <c r="O15" s="1250" t="s">
        <v>602</v>
      </c>
      <c r="P15" s="1248" t="s">
        <v>271</v>
      </c>
      <c r="Q15" s="1249"/>
      <c r="R15" s="1225" t="s">
        <v>651</v>
      </c>
      <c r="S15" s="1226"/>
      <c r="T15" s="1227"/>
      <c r="U15" s="1229"/>
      <c r="V15" s="1242"/>
      <c r="W15" s="1155"/>
    </row>
    <row r="16" spans="1:34" ht="33.75" customHeight="1">
      <c r="J16" s="997"/>
      <c r="K16" s="997"/>
      <c r="L16" s="1244"/>
      <c r="M16" s="1244"/>
      <c r="N16" s="665"/>
      <c r="O16" s="1251"/>
      <c r="P16" s="758" t="s">
        <v>603</v>
      </c>
      <c r="Q16" s="758" t="s">
        <v>6</v>
      </c>
      <c r="R16" s="1030" t="s">
        <v>274</v>
      </c>
      <c r="S16" s="1239" t="s">
        <v>273</v>
      </c>
      <c r="T16" s="1240"/>
      <c r="U16" s="1230"/>
      <c r="V16" s="1243"/>
      <c r="W16" s="1155"/>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33">
        <f ca="1">OFFSET(S17,0,-1)+1</f>
        <v>7</v>
      </c>
      <c r="T17" s="1233"/>
      <c r="U17" s="1027">
        <f ca="1">OFFSET(U17,0,-2)+1</f>
        <v>8</v>
      </c>
      <c r="V17" s="651">
        <f ca="1">OFFSET(V17,0,-1)</f>
        <v>8</v>
      </c>
      <c r="W17" s="1027">
        <f ca="1">OFFSET(W17,0,-1)+1</f>
        <v>9</v>
      </c>
    </row>
    <row r="18" spans="1:36" ht="22.5">
      <c r="A18" s="1217">
        <v>1</v>
      </c>
      <c r="B18" s="1017"/>
      <c r="C18" s="1017"/>
      <c r="D18" s="1017"/>
      <c r="E18" s="983"/>
      <c r="F18" s="1028"/>
      <c r="G18" s="1028"/>
      <c r="H18" s="1028"/>
      <c r="I18" s="985"/>
      <c r="J18" s="981"/>
      <c r="K18" s="965"/>
      <c r="L18" s="1032">
        <f>mergeValue(A18)</f>
        <v>1</v>
      </c>
      <c r="M18" s="643" t="s">
        <v>20</v>
      </c>
      <c r="N18" s="648"/>
      <c r="O18" s="1218" t="str">
        <f>IF('Перечень тарифов'!J21="","","" &amp; 'Перечень тарифов'!J21 &amp; "")</f>
        <v xml:space="preserve">Тариф на тепловую энергию (мощность), поставляемую теплоснабжающими организациями потребителям, в случае отсутствия дифференциации тарифов по схеме подключения </v>
      </c>
      <c r="P18" s="1218"/>
      <c r="Q18" s="1218"/>
      <c r="R18" s="1218"/>
      <c r="S18" s="1218"/>
      <c r="T18" s="1218"/>
      <c r="U18" s="1218"/>
      <c r="V18" s="1218"/>
      <c r="W18" s="632" t="s">
        <v>476</v>
      </c>
      <c r="Y18" s="831"/>
      <c r="Z18" s="831" t="str">
        <f t="shared" ref="Z18:Z107" si="0">IF(M18="","",M18 )</f>
        <v>Наименование тарифа</v>
      </c>
      <c r="AA18" s="831"/>
      <c r="AB18" s="831"/>
      <c r="AC18" s="831"/>
      <c r="AI18" s="1010"/>
      <c r="AJ18" s="1010"/>
    </row>
    <row r="19" spans="1:36" ht="22.5">
      <c r="A19" s="1217"/>
      <c r="B19" s="1217">
        <v>1</v>
      </c>
      <c r="C19" s="1017"/>
      <c r="D19" s="1017"/>
      <c r="E19" s="1028"/>
      <c r="F19" s="1028"/>
      <c r="G19" s="1028"/>
      <c r="H19" s="1028"/>
      <c r="I19" s="1023"/>
      <c r="J19" s="956"/>
      <c r="K19" s="959"/>
      <c r="L19" s="1032" t="str">
        <f>mergeValue(A19) &amp;"."&amp; mergeValue(B19)</f>
        <v>1.1</v>
      </c>
      <c r="M19" s="694" t="s">
        <v>16</v>
      </c>
      <c r="N19" s="648"/>
      <c r="O19" s="1218" t="str">
        <f>IF('Перечень тарифов'!N21="","","" &amp; 'Перечень тарифов'!N21 &amp; "")</f>
        <v>Белоярский муниципальный район, Белоярский (71811151);</v>
      </c>
      <c r="P19" s="1218"/>
      <c r="Q19" s="1218"/>
      <c r="R19" s="1218"/>
      <c r="S19" s="1218"/>
      <c r="T19" s="1218"/>
      <c r="U19" s="1218"/>
      <c r="V19" s="1218"/>
      <c r="W19" s="632" t="s">
        <v>477</v>
      </c>
      <c r="Y19" s="831"/>
      <c r="Z19" s="831" t="str">
        <f t="shared" si="0"/>
        <v>Территория действия тарифа</v>
      </c>
      <c r="AA19" s="831"/>
      <c r="AB19" s="831"/>
      <c r="AC19" s="831"/>
      <c r="AI19" s="1010"/>
      <c r="AJ19" s="1010"/>
    </row>
    <row r="20" spans="1:36" hidden="1">
      <c r="A20" s="1217"/>
      <c r="B20" s="1217"/>
      <c r="C20" s="1217">
        <v>1</v>
      </c>
      <c r="D20" s="1017"/>
      <c r="E20" s="1028"/>
      <c r="F20" s="1028"/>
      <c r="G20" s="1028"/>
      <c r="H20" s="1028"/>
      <c r="I20" s="964"/>
      <c r="J20" s="956"/>
      <c r="K20" s="959"/>
      <c r="L20" s="1032" t="str">
        <f>mergeValue(A20) &amp;"."&amp; mergeValue(B20)&amp;"."&amp; mergeValue(C20)</f>
        <v>1.1.1</v>
      </c>
      <c r="M20" s="695"/>
      <c r="N20" s="648"/>
      <c r="O20" s="1218"/>
      <c r="P20" s="1218"/>
      <c r="Q20" s="1218"/>
      <c r="R20" s="1218"/>
      <c r="S20" s="1218"/>
      <c r="T20" s="1218"/>
      <c r="U20" s="1218"/>
      <c r="V20" s="1218"/>
      <c r="W20" s="632"/>
      <c r="Y20" s="831"/>
      <c r="Z20" s="831" t="str">
        <f t="shared" si="0"/>
        <v/>
      </c>
      <c r="AA20" s="831"/>
      <c r="AB20" s="831"/>
      <c r="AC20" s="831"/>
      <c r="AI20" s="1010"/>
      <c r="AJ20" s="1010"/>
    </row>
    <row r="21" spans="1:36" hidden="1">
      <c r="A21" s="1217"/>
      <c r="B21" s="1217"/>
      <c r="C21" s="1217"/>
      <c r="D21" s="1217">
        <v>1</v>
      </c>
      <c r="E21" s="1028"/>
      <c r="F21" s="1028"/>
      <c r="G21" s="1028"/>
      <c r="H21" s="1028"/>
      <c r="I21" s="964"/>
      <c r="J21" s="956"/>
      <c r="K21" s="959"/>
      <c r="L21" s="1032" t="str">
        <f>mergeValue(A21) &amp;"."&amp; mergeValue(B21)&amp;"."&amp; mergeValue(C21)&amp;"."&amp; mergeValue(D21)</f>
        <v>1.1.1.1</v>
      </c>
      <c r="M21" s="696"/>
      <c r="N21" s="648"/>
      <c r="O21" s="1218"/>
      <c r="P21" s="1218"/>
      <c r="Q21" s="1218"/>
      <c r="R21" s="1218"/>
      <c r="S21" s="1218"/>
      <c r="T21" s="1218"/>
      <c r="U21" s="1218"/>
      <c r="V21" s="1218"/>
      <c r="W21" s="632"/>
      <c r="Y21" s="831"/>
      <c r="Z21" s="831" t="str">
        <f t="shared" si="0"/>
        <v/>
      </c>
      <c r="AA21" s="831"/>
      <c r="AB21" s="831"/>
      <c r="AC21" s="831"/>
      <c r="AI21" s="1010"/>
      <c r="AJ21" s="1010"/>
    </row>
    <row r="22" spans="1:36" ht="101.25">
      <c r="A22" s="1217"/>
      <c r="B22" s="1217"/>
      <c r="C22" s="1217"/>
      <c r="D22" s="1217"/>
      <c r="E22" s="1217">
        <v>1</v>
      </c>
      <c r="F22" s="1028"/>
      <c r="G22" s="1028"/>
      <c r="H22" s="1017">
        <v>1</v>
      </c>
      <c r="I22" s="1217">
        <v>1</v>
      </c>
      <c r="J22" s="1028"/>
      <c r="K22" s="967"/>
      <c r="L22" s="1032" t="str">
        <f>mergeValue(A22) &amp;"."&amp; mergeValue(B22)&amp;"."&amp; mergeValue(C22)&amp;"."&amp; mergeValue(D22)&amp;"."&amp; mergeValue(E22)</f>
        <v>1.1.1.1.1</v>
      </c>
      <c r="M22" s="556" t="s">
        <v>9</v>
      </c>
      <c r="N22" s="648"/>
      <c r="O22" s="1220" t="s">
        <v>3</v>
      </c>
      <c r="P22" s="1221"/>
      <c r="Q22" s="1221"/>
      <c r="R22" s="1221"/>
      <c r="S22" s="1221"/>
      <c r="T22" s="1221"/>
      <c r="U22" s="1221"/>
      <c r="V22" s="1222"/>
      <c r="W22" s="632" t="s">
        <v>635</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17"/>
      <c r="B23" s="1217"/>
      <c r="C23" s="1217"/>
      <c r="D23" s="1217"/>
      <c r="E23" s="1217"/>
      <c r="F23" s="1217">
        <v>1</v>
      </c>
      <c r="G23" s="1017"/>
      <c r="H23" s="1017"/>
      <c r="I23" s="1217"/>
      <c r="J23" s="1217">
        <v>1</v>
      </c>
      <c r="K23" s="968"/>
      <c r="L23" s="1032" t="str">
        <f>mergeValue(A23) &amp;"."&amp; mergeValue(B23)&amp;"."&amp; mergeValue(C23)&amp;"."&amp; mergeValue(D23)&amp;"."&amp; mergeValue(E23)&amp;"."&amp; mergeValue(F23)</f>
        <v>1.1.1.1.1.1</v>
      </c>
      <c r="M23" s="557" t="s">
        <v>10</v>
      </c>
      <c r="N23" s="648"/>
      <c r="O23" s="1220" t="s">
        <v>304</v>
      </c>
      <c r="P23" s="1221"/>
      <c r="Q23" s="1221"/>
      <c r="R23" s="1221"/>
      <c r="S23" s="1221"/>
      <c r="T23" s="1221"/>
      <c r="U23" s="1221"/>
      <c r="V23" s="1222"/>
      <c r="W23" s="632" t="s">
        <v>633</v>
      </c>
      <c r="Y23" s="831"/>
      <c r="Z23" s="831" t="str">
        <f t="shared" si="0"/>
        <v>Группа потребителей</v>
      </c>
      <c r="AA23" s="831"/>
      <c r="AB23" s="831"/>
      <c r="AC23" s="831"/>
      <c r="AI23" s="1010"/>
      <c r="AJ23" s="1010"/>
    </row>
    <row r="24" spans="1:36" ht="17.100000000000001" customHeight="1">
      <c r="A24" s="1217"/>
      <c r="B24" s="1217"/>
      <c r="C24" s="1217"/>
      <c r="D24" s="1217"/>
      <c r="E24" s="1217"/>
      <c r="F24" s="1217"/>
      <c r="G24" s="1017">
        <v>1</v>
      </c>
      <c r="H24" s="1017"/>
      <c r="I24" s="1217"/>
      <c r="J24" s="1217"/>
      <c r="K24" s="968">
        <v>1</v>
      </c>
      <c r="L24" s="1032" t="str">
        <f>mergeValue(A24) &amp;"."&amp; mergeValue(B24)&amp;"."&amp; mergeValue(C24)&amp;"."&amp; mergeValue(D24)&amp;"."&amp; mergeValue(E24)&amp;"."&amp; mergeValue(F24)&amp;"."&amp; mergeValue(G24)</f>
        <v>1.1.1.1.1.1.1</v>
      </c>
      <c r="M24" s="1071" t="s">
        <v>639</v>
      </c>
      <c r="N24" s="648"/>
      <c r="O24" s="685">
        <v>1611.33</v>
      </c>
      <c r="P24" s="765"/>
      <c r="Q24" s="1096"/>
      <c r="R24" s="1253" t="s">
        <v>1008</v>
      </c>
      <c r="S24" s="1224" t="s">
        <v>84</v>
      </c>
      <c r="T24" s="1253" t="s">
        <v>1009</v>
      </c>
      <c r="U24" s="1224" t="s">
        <v>85</v>
      </c>
      <c r="V24" s="765"/>
      <c r="W24" s="1234" t="s">
        <v>652</v>
      </c>
      <c r="X24" s="1010" t="str">
        <f>strCheckDate(O25:V25)</f>
        <v/>
      </c>
      <c r="Y24" s="831"/>
      <c r="Z24" s="831" t="str">
        <f t="shared" si="0"/>
        <v>вода</v>
      </c>
      <c r="AA24" s="831"/>
      <c r="AB24" s="831"/>
      <c r="AC24" s="831"/>
      <c r="AI24" s="1010"/>
      <c r="AJ24" s="1010"/>
    </row>
    <row r="25" spans="1:36" ht="11.25" hidden="1">
      <c r="A25" s="1217"/>
      <c r="B25" s="1217"/>
      <c r="C25" s="1217"/>
      <c r="D25" s="1217"/>
      <c r="E25" s="1217"/>
      <c r="F25" s="1217"/>
      <c r="G25" s="1017"/>
      <c r="H25" s="1017"/>
      <c r="I25" s="1217"/>
      <c r="J25" s="1217"/>
      <c r="K25" s="968"/>
      <c r="L25" s="802"/>
      <c r="M25" s="648"/>
      <c r="N25" s="648"/>
      <c r="O25" s="765"/>
      <c r="P25" s="765"/>
      <c r="Q25" s="771" t="str">
        <f>R24 &amp; "-" &amp; T24</f>
        <v>02.05.2023-31.12.2023</v>
      </c>
      <c r="R25" s="1223"/>
      <c r="S25" s="1224"/>
      <c r="T25" s="1223"/>
      <c r="U25" s="1224"/>
      <c r="V25" s="765"/>
      <c r="W25" s="1235"/>
      <c r="Y25" s="831"/>
      <c r="Z25" s="831" t="str">
        <f t="shared" si="0"/>
        <v/>
      </c>
      <c r="AA25" s="831"/>
      <c r="AB25" s="831"/>
      <c r="AC25" s="831"/>
      <c r="AI25" s="1010"/>
      <c r="AJ25" s="1010"/>
    </row>
    <row r="26" spans="1:36" ht="15" customHeight="1">
      <c r="A26" s="1217"/>
      <c r="B26" s="1217"/>
      <c r="C26" s="1217"/>
      <c r="D26" s="1217"/>
      <c r="E26" s="1217"/>
      <c r="F26" s="1217"/>
      <c r="G26" s="1028"/>
      <c r="H26" s="1017"/>
      <c r="I26" s="1217"/>
      <c r="J26" s="1217"/>
      <c r="K26" s="967"/>
      <c r="L26" s="690"/>
      <c r="M26" s="559" t="s">
        <v>25</v>
      </c>
      <c r="N26" s="1008"/>
      <c r="O26" s="1008"/>
      <c r="P26" s="1008"/>
      <c r="Q26" s="1008"/>
      <c r="R26" s="1008"/>
      <c r="S26" s="1008"/>
      <c r="T26" s="1008"/>
      <c r="U26" s="1008"/>
      <c r="V26" s="764"/>
      <c r="W26" s="1236"/>
      <c r="Y26" s="831"/>
      <c r="Z26" s="831" t="str">
        <f t="shared" si="0"/>
        <v>Добавить вид теплоносителя (параметры теплоносителя)</v>
      </c>
      <c r="AA26" s="831"/>
      <c r="AB26" s="831"/>
      <c r="AC26" s="831"/>
      <c r="AI26" s="1010"/>
      <c r="AJ26" s="1010"/>
    </row>
    <row r="27" spans="1:36" s="1063" customFormat="1" ht="90">
      <c r="A27" s="1217"/>
      <c r="B27" s="1217"/>
      <c r="C27" s="1217"/>
      <c r="D27" s="1217"/>
      <c r="E27" s="1217"/>
      <c r="F27" s="1217">
        <v>2</v>
      </c>
      <c r="G27" s="1081"/>
      <c r="H27" s="1081"/>
      <c r="I27" s="1217"/>
      <c r="J27" s="1252" t="s">
        <v>1668</v>
      </c>
      <c r="K27" s="968"/>
      <c r="L27" s="1114" t="str">
        <f>mergeValue(A27) &amp;"."&amp; mergeValue(B27)&amp;"."&amp; mergeValue(C27)&amp;"."&amp; mergeValue(D27)&amp;"."&amp; mergeValue(E27)&amp;"."&amp; mergeValue(F27)</f>
        <v>1.1.1.1.1.2</v>
      </c>
      <c r="M27" s="557" t="s">
        <v>10</v>
      </c>
      <c r="N27" s="648"/>
      <c r="O27" s="1220" t="s">
        <v>779</v>
      </c>
      <c r="P27" s="1221"/>
      <c r="Q27" s="1221"/>
      <c r="R27" s="1221"/>
      <c r="S27" s="1221"/>
      <c r="T27" s="1221"/>
      <c r="U27" s="1221"/>
      <c r="V27" s="1222"/>
      <c r="W27" s="632" t="s">
        <v>633</v>
      </c>
      <c r="X27" s="1010"/>
      <c r="Y27" s="831"/>
      <c r="Z27" s="831" t="str">
        <f t="shared" si="0"/>
        <v>Группа потребителей</v>
      </c>
      <c r="AA27" s="831"/>
      <c r="AB27" s="831"/>
      <c r="AC27" s="831"/>
      <c r="AD27" s="1010"/>
      <c r="AE27" s="1010"/>
      <c r="AF27" s="1010"/>
      <c r="AG27" s="1010"/>
      <c r="AH27" s="1010"/>
      <c r="AI27" s="1010"/>
      <c r="AJ27" s="1010"/>
    </row>
    <row r="28" spans="1:36" s="1063" customFormat="1" ht="17.100000000000001" customHeight="1">
      <c r="A28" s="1217"/>
      <c r="B28" s="1217"/>
      <c r="C28" s="1217"/>
      <c r="D28" s="1217"/>
      <c r="E28" s="1217"/>
      <c r="F28" s="1217"/>
      <c r="G28" s="1081">
        <v>1</v>
      </c>
      <c r="H28" s="1081"/>
      <c r="I28" s="1217"/>
      <c r="J28" s="1217"/>
      <c r="K28" s="968">
        <v>1</v>
      </c>
      <c r="L28" s="1114" t="str">
        <f>mergeValue(A28) &amp;"."&amp; mergeValue(B28)&amp;"."&amp; mergeValue(C28)&amp;"."&amp; mergeValue(D28)&amp;"."&amp; mergeValue(E28)&amp;"."&amp; mergeValue(F28)&amp;"."&amp; mergeValue(G28)</f>
        <v>1.1.1.1.1.2.1</v>
      </c>
      <c r="M28" s="1071" t="s">
        <v>639</v>
      </c>
      <c r="N28" s="648"/>
      <c r="O28" s="685">
        <v>1933.6</v>
      </c>
      <c r="P28" s="765"/>
      <c r="Q28" s="1096"/>
      <c r="R28" s="1253" t="s">
        <v>1008</v>
      </c>
      <c r="S28" s="1224" t="s">
        <v>84</v>
      </c>
      <c r="T28" s="1253" t="s">
        <v>1009</v>
      </c>
      <c r="U28" s="1224" t="s">
        <v>84</v>
      </c>
      <c r="V28" s="765"/>
      <c r="W28" s="1234" t="s">
        <v>652</v>
      </c>
      <c r="X28" s="1010" t="str">
        <f>strCheckDate(O29:V29)</f>
        <v/>
      </c>
      <c r="Y28" s="831"/>
      <c r="Z28" s="831" t="str">
        <f t="shared" si="0"/>
        <v>вода</v>
      </c>
      <c r="AA28" s="831"/>
      <c r="AB28" s="831"/>
      <c r="AC28" s="831"/>
      <c r="AD28" s="1010"/>
      <c r="AE28" s="1010"/>
      <c r="AF28" s="1010"/>
      <c r="AG28" s="1010"/>
      <c r="AH28" s="1010"/>
      <c r="AI28" s="1010"/>
      <c r="AJ28" s="1010"/>
    </row>
    <row r="29" spans="1:36" s="1063" customFormat="1" ht="11.25" hidden="1" customHeight="1">
      <c r="A29" s="1217"/>
      <c r="B29" s="1217"/>
      <c r="C29" s="1217"/>
      <c r="D29" s="1217"/>
      <c r="E29" s="1217"/>
      <c r="F29" s="1217"/>
      <c r="G29" s="1081"/>
      <c r="H29" s="1081"/>
      <c r="I29" s="1217"/>
      <c r="J29" s="1217"/>
      <c r="K29" s="968"/>
      <c r="L29" s="802"/>
      <c r="M29" s="648"/>
      <c r="N29" s="648"/>
      <c r="O29" s="765"/>
      <c r="P29" s="765"/>
      <c r="Q29" s="771" t="str">
        <f>R28 &amp; "-" &amp; T28</f>
        <v>02.05.2023-31.12.2023</v>
      </c>
      <c r="R29" s="1223"/>
      <c r="S29" s="1224"/>
      <c r="T29" s="1223"/>
      <c r="U29" s="1224"/>
      <c r="V29" s="765"/>
      <c r="W29" s="1235"/>
      <c r="X29" s="1010"/>
      <c r="Y29" s="831"/>
      <c r="Z29" s="831" t="str">
        <f t="shared" si="0"/>
        <v/>
      </c>
      <c r="AA29" s="831"/>
      <c r="AB29" s="831"/>
      <c r="AC29" s="831"/>
      <c r="AD29" s="1010"/>
      <c r="AE29" s="1010"/>
      <c r="AF29" s="1010"/>
      <c r="AG29" s="1010"/>
      <c r="AH29" s="1010"/>
      <c r="AI29" s="1010"/>
      <c r="AJ29" s="1010"/>
    </row>
    <row r="30" spans="1:36" s="1063" customFormat="1" ht="15" customHeight="1">
      <c r="A30" s="1217"/>
      <c r="B30" s="1217"/>
      <c r="C30" s="1217"/>
      <c r="D30" s="1217"/>
      <c r="E30" s="1217"/>
      <c r="F30" s="1217"/>
      <c r="G30" s="1112"/>
      <c r="H30" s="1081"/>
      <c r="I30" s="1217"/>
      <c r="J30" s="1217"/>
      <c r="K30" s="967"/>
      <c r="L30" s="690"/>
      <c r="M30" s="559" t="s">
        <v>25</v>
      </c>
      <c r="N30" s="1008"/>
      <c r="O30" s="1008"/>
      <c r="P30" s="1008"/>
      <c r="Q30" s="1008"/>
      <c r="R30" s="1008"/>
      <c r="S30" s="1008"/>
      <c r="T30" s="1008"/>
      <c r="U30" s="1008"/>
      <c r="V30" s="764"/>
      <c r="W30" s="1236"/>
      <c r="X30" s="1010"/>
      <c r="Y30" s="831"/>
      <c r="Z30" s="831" t="str">
        <f t="shared" si="0"/>
        <v>Добавить вид теплоносителя (параметры теплоносителя)</v>
      </c>
      <c r="AA30" s="831"/>
      <c r="AB30" s="831"/>
      <c r="AC30" s="831"/>
      <c r="AD30" s="1010"/>
      <c r="AE30" s="1010"/>
      <c r="AF30" s="1010"/>
      <c r="AG30" s="1010"/>
      <c r="AH30" s="1010"/>
      <c r="AI30" s="1010"/>
      <c r="AJ30" s="1010"/>
    </row>
    <row r="31" spans="1:36" s="1063" customFormat="1" ht="90">
      <c r="A31" s="1217"/>
      <c r="B31" s="1217"/>
      <c r="C31" s="1217"/>
      <c r="D31" s="1217"/>
      <c r="E31" s="1217"/>
      <c r="F31" s="1217">
        <v>3</v>
      </c>
      <c r="G31" s="1081"/>
      <c r="H31" s="1081"/>
      <c r="I31" s="1217"/>
      <c r="J31" s="1252" t="s">
        <v>1668</v>
      </c>
      <c r="K31" s="968"/>
      <c r="L31" s="1114" t="str">
        <f>mergeValue(A31) &amp;"."&amp; mergeValue(B31)&amp;"."&amp; mergeValue(C31)&amp;"."&amp; mergeValue(D31)&amp;"."&amp; mergeValue(E31)&amp;"."&amp; mergeValue(F31)</f>
        <v>1.1.1.1.1.3</v>
      </c>
      <c r="M31" s="557" t="s">
        <v>10</v>
      </c>
      <c r="N31" s="648"/>
      <c r="O31" s="1220" t="s">
        <v>303</v>
      </c>
      <c r="P31" s="1221"/>
      <c r="Q31" s="1221"/>
      <c r="R31" s="1221"/>
      <c r="S31" s="1221"/>
      <c r="T31" s="1221"/>
      <c r="U31" s="1221"/>
      <c r="V31" s="1222"/>
      <c r="W31" s="632" t="s">
        <v>633</v>
      </c>
      <c r="X31" s="1010"/>
      <c r="Y31" s="831"/>
      <c r="Z31" s="831" t="str">
        <f t="shared" si="0"/>
        <v>Группа потребителей</v>
      </c>
      <c r="AA31" s="831"/>
      <c r="AB31" s="831"/>
      <c r="AC31" s="831"/>
      <c r="AD31" s="1010"/>
      <c r="AE31" s="1010"/>
      <c r="AF31" s="1010"/>
      <c r="AG31" s="1010"/>
      <c r="AH31" s="1010"/>
      <c r="AI31" s="1010"/>
      <c r="AJ31" s="1010"/>
    </row>
    <row r="32" spans="1:36" s="1063" customFormat="1" ht="17.100000000000001" customHeight="1">
      <c r="A32" s="1217"/>
      <c r="B32" s="1217"/>
      <c r="C32" s="1217"/>
      <c r="D32" s="1217"/>
      <c r="E32" s="1217"/>
      <c r="F32" s="1217"/>
      <c r="G32" s="1081">
        <v>1</v>
      </c>
      <c r="H32" s="1081"/>
      <c r="I32" s="1217"/>
      <c r="J32" s="1217"/>
      <c r="K32" s="968">
        <v>1</v>
      </c>
      <c r="L32" s="1114" t="str">
        <f>mergeValue(A32) &amp;"."&amp; mergeValue(B32)&amp;"."&amp; mergeValue(C32)&amp;"."&amp; mergeValue(D32)&amp;"."&amp; mergeValue(E32)&amp;"."&amp; mergeValue(F32)&amp;"."&amp; mergeValue(G32)</f>
        <v>1.1.1.1.1.3.1</v>
      </c>
      <c r="M32" s="1071" t="s">
        <v>639</v>
      </c>
      <c r="N32" s="648"/>
      <c r="O32" s="685">
        <v>1611.33</v>
      </c>
      <c r="P32" s="765"/>
      <c r="Q32" s="1096"/>
      <c r="R32" s="1253" t="s">
        <v>1008</v>
      </c>
      <c r="S32" s="1224" t="s">
        <v>84</v>
      </c>
      <c r="T32" s="1253" t="s">
        <v>1009</v>
      </c>
      <c r="U32" s="1224" t="s">
        <v>84</v>
      </c>
      <c r="V32" s="765"/>
      <c r="W32" s="1234" t="s">
        <v>652</v>
      </c>
      <c r="X32" s="1010" t="str">
        <f>strCheckDate(O33:V33)</f>
        <v/>
      </c>
      <c r="Y32" s="831"/>
      <c r="Z32" s="831" t="str">
        <f t="shared" si="0"/>
        <v>вода</v>
      </c>
      <c r="AA32" s="831"/>
      <c r="AB32" s="831"/>
      <c r="AC32" s="831"/>
      <c r="AD32" s="1010"/>
      <c r="AE32" s="1010"/>
      <c r="AF32" s="1010"/>
      <c r="AG32" s="1010"/>
      <c r="AH32" s="1010"/>
      <c r="AI32" s="1010"/>
      <c r="AJ32" s="1010"/>
    </row>
    <row r="33" spans="1:36" s="1063" customFormat="1" ht="11.25" hidden="1" customHeight="1">
      <c r="A33" s="1217"/>
      <c r="B33" s="1217"/>
      <c r="C33" s="1217"/>
      <c r="D33" s="1217"/>
      <c r="E33" s="1217"/>
      <c r="F33" s="1217"/>
      <c r="G33" s="1081"/>
      <c r="H33" s="1081"/>
      <c r="I33" s="1217"/>
      <c r="J33" s="1217"/>
      <c r="K33" s="968"/>
      <c r="L33" s="802"/>
      <c r="M33" s="648"/>
      <c r="N33" s="648"/>
      <c r="O33" s="765"/>
      <c r="P33" s="765"/>
      <c r="Q33" s="771" t="str">
        <f>R32 &amp; "-" &amp; T32</f>
        <v>02.05.2023-31.12.2023</v>
      </c>
      <c r="R33" s="1223"/>
      <c r="S33" s="1224"/>
      <c r="T33" s="1223"/>
      <c r="U33" s="1224"/>
      <c r="V33" s="765"/>
      <c r="W33" s="1235"/>
      <c r="X33" s="1010"/>
      <c r="Y33" s="831"/>
      <c r="Z33" s="831" t="str">
        <f t="shared" si="0"/>
        <v/>
      </c>
      <c r="AA33" s="831"/>
      <c r="AB33" s="831"/>
      <c r="AC33" s="831"/>
      <c r="AD33" s="1010"/>
      <c r="AE33" s="1010"/>
      <c r="AF33" s="1010"/>
      <c r="AG33" s="1010"/>
      <c r="AH33" s="1010"/>
      <c r="AI33" s="1010"/>
      <c r="AJ33" s="1010"/>
    </row>
    <row r="34" spans="1:36" s="1063" customFormat="1" ht="15" customHeight="1">
      <c r="A34" s="1217"/>
      <c r="B34" s="1217"/>
      <c r="C34" s="1217"/>
      <c r="D34" s="1217"/>
      <c r="E34" s="1217"/>
      <c r="F34" s="1217"/>
      <c r="G34" s="1112"/>
      <c r="H34" s="1081"/>
      <c r="I34" s="1217"/>
      <c r="J34" s="1217"/>
      <c r="K34" s="967"/>
      <c r="L34" s="690"/>
      <c r="M34" s="559" t="s">
        <v>25</v>
      </c>
      <c r="N34" s="1008"/>
      <c r="O34" s="1008"/>
      <c r="P34" s="1008"/>
      <c r="Q34" s="1008"/>
      <c r="R34" s="1008"/>
      <c r="S34" s="1008"/>
      <c r="T34" s="1008"/>
      <c r="U34" s="1008"/>
      <c r="V34" s="764"/>
      <c r="W34" s="1236"/>
      <c r="X34" s="1010"/>
      <c r="Y34" s="831"/>
      <c r="Z34" s="831" t="str">
        <f t="shared" si="0"/>
        <v>Добавить вид теплоносителя (параметры теплоносителя)</v>
      </c>
      <c r="AA34" s="831"/>
      <c r="AB34" s="831"/>
      <c r="AC34" s="831"/>
      <c r="AD34" s="1010"/>
      <c r="AE34" s="1010"/>
      <c r="AF34" s="1010"/>
      <c r="AG34" s="1010"/>
      <c r="AH34" s="1010"/>
      <c r="AI34" s="1010"/>
      <c r="AJ34" s="1010"/>
    </row>
    <row r="35" spans="1:36" ht="15" customHeight="1">
      <c r="A35" s="1217"/>
      <c r="B35" s="1217"/>
      <c r="C35" s="1217"/>
      <c r="D35" s="1217"/>
      <c r="E35" s="1217"/>
      <c r="F35" s="1028"/>
      <c r="G35" s="1028"/>
      <c r="H35" s="1017"/>
      <c r="I35" s="1217"/>
      <c r="J35" s="1028"/>
      <c r="K35" s="967"/>
      <c r="L35" s="690"/>
      <c r="M35" s="558" t="s">
        <v>11</v>
      </c>
      <c r="N35" s="1008"/>
      <c r="O35" s="1008"/>
      <c r="P35" s="1008"/>
      <c r="Q35" s="1008"/>
      <c r="R35" s="1008"/>
      <c r="S35" s="1008"/>
      <c r="T35" s="1008"/>
      <c r="U35" s="1007"/>
      <c r="V35" s="1008"/>
      <c r="W35" s="667"/>
      <c r="Y35" s="831"/>
      <c r="Z35" s="831" t="str">
        <f t="shared" si="0"/>
        <v>Добавить группу потребителей</v>
      </c>
      <c r="AA35" s="831"/>
      <c r="AB35" s="831"/>
      <c r="AC35" s="831"/>
      <c r="AI35" s="1010"/>
      <c r="AJ35" s="1010"/>
    </row>
    <row r="36" spans="1:36" ht="15" customHeight="1">
      <c r="A36" s="1217"/>
      <c r="B36" s="1217"/>
      <c r="C36" s="1217"/>
      <c r="D36" s="1217"/>
      <c r="E36" s="966"/>
      <c r="F36" s="1028"/>
      <c r="G36" s="1028"/>
      <c r="H36" s="1028"/>
      <c r="I36" s="981"/>
      <c r="J36" s="996"/>
      <c r="K36" s="965"/>
      <c r="L36" s="690"/>
      <c r="M36" s="1003" t="s">
        <v>12</v>
      </c>
      <c r="N36" s="1008"/>
      <c r="O36" s="1008"/>
      <c r="P36" s="1008"/>
      <c r="Q36" s="1008"/>
      <c r="R36" s="1008"/>
      <c r="S36" s="1008"/>
      <c r="T36" s="1008"/>
      <c r="U36" s="1007"/>
      <c r="V36" s="1008"/>
      <c r="W36" s="667"/>
      <c r="Y36" s="831"/>
      <c r="Z36" s="831" t="str">
        <f t="shared" si="0"/>
        <v>Добавить схему подключения</v>
      </c>
      <c r="AA36" s="831"/>
      <c r="AB36" s="831"/>
      <c r="AC36" s="831"/>
      <c r="AI36" s="1010"/>
      <c r="AJ36" s="1010"/>
    </row>
    <row r="37" spans="1:36" s="1063" customFormat="1" ht="22.5">
      <c r="A37" s="1217"/>
      <c r="B37" s="1217">
        <v>2</v>
      </c>
      <c r="C37" s="1081"/>
      <c r="D37" s="1081"/>
      <c r="E37" s="1112"/>
      <c r="F37" s="1112"/>
      <c r="G37" s="1112"/>
      <c r="H37" s="1112"/>
      <c r="I37" s="1107"/>
      <c r="J37" s="956"/>
      <c r="K37" s="959"/>
      <c r="L37" s="1114" t="str">
        <f>mergeValue(A37) &amp;"."&amp; mergeValue(B37)</f>
        <v>1.2</v>
      </c>
      <c r="M37" s="694" t="s">
        <v>16</v>
      </c>
      <c r="N37" s="648"/>
      <c r="O37" s="1254" t="str">
        <f>IF('Перечень тарифов'!N24="","","" &amp; 'Перечень тарифов'!N24 &amp; "")</f>
        <v>Белоярский муниципальный район, Казым (71811410);</v>
      </c>
      <c r="P37" s="1255"/>
      <c r="Q37" s="1255"/>
      <c r="R37" s="1255"/>
      <c r="S37" s="1255"/>
      <c r="T37" s="1255"/>
      <c r="U37" s="1255"/>
      <c r="V37" s="1256"/>
      <c r="W37" s="632" t="s">
        <v>477</v>
      </c>
      <c r="X37" s="1010"/>
      <c r="Y37" s="831"/>
      <c r="Z37" s="831" t="str">
        <f t="shared" si="0"/>
        <v>Территория действия тарифа</v>
      </c>
      <c r="AA37" s="831"/>
      <c r="AB37" s="831"/>
      <c r="AC37" s="831"/>
      <c r="AD37" s="1010"/>
      <c r="AE37" s="1010"/>
      <c r="AF37" s="1010"/>
      <c r="AG37" s="1010"/>
      <c r="AH37" s="1010"/>
      <c r="AI37" s="1010"/>
      <c r="AJ37" s="1010"/>
    </row>
    <row r="38" spans="1:36" s="1063" customFormat="1" hidden="1">
      <c r="A38" s="1217"/>
      <c r="B38" s="1217"/>
      <c r="C38" s="1217">
        <v>1</v>
      </c>
      <c r="D38" s="1081"/>
      <c r="E38" s="1112"/>
      <c r="F38" s="1112"/>
      <c r="G38" s="1112"/>
      <c r="H38" s="1112"/>
      <c r="I38" s="964"/>
      <c r="J38" s="956"/>
      <c r="K38" s="959"/>
      <c r="L38" s="1114" t="str">
        <f>mergeValue(A38) &amp;"."&amp; mergeValue(B38)&amp;"."&amp; mergeValue(C38)</f>
        <v>1.2.1</v>
      </c>
      <c r="M38" s="695"/>
      <c r="N38" s="648"/>
      <c r="O38" s="1254"/>
      <c r="P38" s="1255"/>
      <c r="Q38" s="1255"/>
      <c r="R38" s="1255"/>
      <c r="S38" s="1255"/>
      <c r="T38" s="1255"/>
      <c r="U38" s="1255"/>
      <c r="V38" s="1256"/>
      <c r="W38" s="632"/>
      <c r="X38" s="1010"/>
      <c r="Y38" s="831"/>
      <c r="Z38" s="831" t="str">
        <f t="shared" si="0"/>
        <v/>
      </c>
      <c r="AA38" s="831"/>
      <c r="AB38" s="831"/>
      <c r="AC38" s="831"/>
      <c r="AD38" s="1010"/>
      <c r="AE38" s="1010"/>
      <c r="AF38" s="1010"/>
      <c r="AG38" s="1010"/>
      <c r="AH38" s="1010"/>
      <c r="AI38" s="1010"/>
      <c r="AJ38" s="1010"/>
    </row>
    <row r="39" spans="1:36" s="1063" customFormat="1" hidden="1">
      <c r="A39" s="1217"/>
      <c r="B39" s="1217"/>
      <c r="C39" s="1217"/>
      <c r="D39" s="1217">
        <v>1</v>
      </c>
      <c r="E39" s="1112"/>
      <c r="F39" s="1112"/>
      <c r="G39" s="1112"/>
      <c r="H39" s="1112"/>
      <c r="I39" s="964"/>
      <c r="J39" s="956"/>
      <c r="K39" s="959"/>
      <c r="L39" s="1114" t="str">
        <f>mergeValue(A39) &amp;"."&amp; mergeValue(B39)&amp;"."&amp; mergeValue(C39)&amp;"."&amp; mergeValue(D39)</f>
        <v>1.2.1.1</v>
      </c>
      <c r="M39" s="696"/>
      <c r="N39" s="648"/>
      <c r="O39" s="1254"/>
      <c r="P39" s="1255"/>
      <c r="Q39" s="1255"/>
      <c r="R39" s="1255"/>
      <c r="S39" s="1255"/>
      <c r="T39" s="1255"/>
      <c r="U39" s="1255"/>
      <c r="V39" s="1256"/>
      <c r="W39" s="632"/>
      <c r="X39" s="1010"/>
      <c r="Y39" s="831"/>
      <c r="Z39" s="831" t="str">
        <f t="shared" si="0"/>
        <v/>
      </c>
      <c r="AA39" s="831"/>
      <c r="AB39" s="831"/>
      <c r="AC39" s="831"/>
      <c r="AD39" s="1010"/>
      <c r="AE39" s="1010"/>
      <c r="AF39" s="1010"/>
      <c r="AG39" s="1010"/>
      <c r="AH39" s="1010"/>
      <c r="AI39" s="1010"/>
      <c r="AJ39" s="1010"/>
    </row>
    <row r="40" spans="1:36" s="1063" customFormat="1" ht="101.25">
      <c r="A40" s="1217"/>
      <c r="B40" s="1217"/>
      <c r="C40" s="1217"/>
      <c r="D40" s="1217"/>
      <c r="E40" s="1217">
        <v>1</v>
      </c>
      <c r="F40" s="1112"/>
      <c r="G40" s="1112"/>
      <c r="H40" s="1081">
        <v>1</v>
      </c>
      <c r="I40" s="1217">
        <v>1</v>
      </c>
      <c r="J40" s="1112"/>
      <c r="K40" s="967"/>
      <c r="L40" s="1114" t="str">
        <f>mergeValue(A40) &amp;"."&amp; mergeValue(B40)&amp;"."&amp; mergeValue(C40)&amp;"."&amp; mergeValue(D40)&amp;"."&amp; mergeValue(E40)</f>
        <v>1.2.1.1.1</v>
      </c>
      <c r="M40" s="556" t="s">
        <v>9</v>
      </c>
      <c r="N40" s="648"/>
      <c r="O40" s="1220" t="s">
        <v>3</v>
      </c>
      <c r="P40" s="1221"/>
      <c r="Q40" s="1221"/>
      <c r="R40" s="1221"/>
      <c r="S40" s="1221"/>
      <c r="T40" s="1221"/>
      <c r="U40" s="1221"/>
      <c r="V40" s="1222"/>
      <c r="W40" s="632" t="s">
        <v>635</v>
      </c>
      <c r="X40" s="1010"/>
      <c r="Y40" s="831"/>
      <c r="Z40" s="831" t="str">
        <f t="shared" si="0"/>
        <v>Схема подключения теплопотребляющей установки к коллектору источника тепловой энергии</v>
      </c>
      <c r="AA40" s="831"/>
      <c r="AB40" s="831"/>
      <c r="AC40" s="831"/>
      <c r="AD40" s="1010"/>
      <c r="AE40" s="1010"/>
      <c r="AF40" s="1010"/>
      <c r="AG40" s="1010"/>
      <c r="AH40" s="1010"/>
      <c r="AI40" s="1010"/>
      <c r="AJ40" s="1010"/>
    </row>
    <row r="41" spans="1:36" s="1063" customFormat="1" ht="90">
      <c r="A41" s="1217"/>
      <c r="B41" s="1217"/>
      <c r="C41" s="1217"/>
      <c r="D41" s="1217"/>
      <c r="E41" s="1217"/>
      <c r="F41" s="1217">
        <v>1</v>
      </c>
      <c r="G41" s="1081"/>
      <c r="H41" s="1081"/>
      <c r="I41" s="1217"/>
      <c r="J41" s="1217">
        <v>1</v>
      </c>
      <c r="K41" s="968"/>
      <c r="L41" s="1114" t="str">
        <f>mergeValue(A41) &amp;"."&amp; mergeValue(B41)&amp;"."&amp; mergeValue(C41)&amp;"."&amp; mergeValue(D41)&amp;"."&amp; mergeValue(E41)&amp;"."&amp; mergeValue(F41)</f>
        <v>1.2.1.1.1.1</v>
      </c>
      <c r="M41" s="557" t="s">
        <v>10</v>
      </c>
      <c r="N41" s="648"/>
      <c r="O41" s="1220" t="s">
        <v>304</v>
      </c>
      <c r="P41" s="1221"/>
      <c r="Q41" s="1221"/>
      <c r="R41" s="1221"/>
      <c r="S41" s="1221"/>
      <c r="T41" s="1221"/>
      <c r="U41" s="1221"/>
      <c r="V41" s="1222"/>
      <c r="W41" s="632" t="s">
        <v>633</v>
      </c>
      <c r="X41" s="1010"/>
      <c r="Y41" s="831"/>
      <c r="Z41" s="831" t="str">
        <f t="shared" si="0"/>
        <v>Группа потребителей</v>
      </c>
      <c r="AA41" s="831"/>
      <c r="AB41" s="831"/>
      <c r="AC41" s="831"/>
      <c r="AD41" s="1010"/>
      <c r="AE41" s="1010"/>
      <c r="AF41" s="1010"/>
      <c r="AG41" s="1010"/>
      <c r="AH41" s="1010"/>
      <c r="AI41" s="1010"/>
      <c r="AJ41" s="1010"/>
    </row>
    <row r="42" spans="1:36" s="1063" customFormat="1" ht="17.100000000000001" customHeight="1">
      <c r="A42" s="1217"/>
      <c r="B42" s="1217"/>
      <c r="C42" s="1217"/>
      <c r="D42" s="1217"/>
      <c r="E42" s="1217"/>
      <c r="F42" s="1217"/>
      <c r="G42" s="1081">
        <v>1</v>
      </c>
      <c r="H42" s="1081"/>
      <c r="I42" s="1217"/>
      <c r="J42" s="1217"/>
      <c r="K42" s="968">
        <v>1</v>
      </c>
      <c r="L42" s="1114" t="str">
        <f>mergeValue(A42) &amp;"."&amp; mergeValue(B42)&amp;"."&amp; mergeValue(C42)&amp;"."&amp; mergeValue(D42)&amp;"."&amp; mergeValue(E42)&amp;"."&amp; mergeValue(F42)&amp;"."&amp; mergeValue(G42)</f>
        <v>1.2.1.1.1.1.1</v>
      </c>
      <c r="M42" s="1071" t="s">
        <v>639</v>
      </c>
      <c r="N42" s="648"/>
      <c r="O42" s="685">
        <v>2526.73</v>
      </c>
      <c r="P42" s="765"/>
      <c r="Q42" s="1096"/>
      <c r="R42" s="1253" t="s">
        <v>1008</v>
      </c>
      <c r="S42" s="1224" t="s">
        <v>84</v>
      </c>
      <c r="T42" s="1253" t="s">
        <v>1009</v>
      </c>
      <c r="U42" s="1224" t="s">
        <v>84</v>
      </c>
      <c r="V42" s="765"/>
      <c r="W42" s="1234" t="s">
        <v>652</v>
      </c>
      <c r="X42" s="1010" t="str">
        <f>strCheckDate(O43:V43)</f>
        <v/>
      </c>
      <c r="Y42" s="831"/>
      <c r="Z42" s="831" t="str">
        <f t="shared" si="0"/>
        <v>вода</v>
      </c>
      <c r="AA42" s="831"/>
      <c r="AB42" s="831"/>
      <c r="AC42" s="831"/>
      <c r="AD42" s="1010"/>
      <c r="AE42" s="1010"/>
      <c r="AF42" s="1010"/>
      <c r="AG42" s="1010"/>
      <c r="AH42" s="1010"/>
      <c r="AI42" s="1010"/>
      <c r="AJ42" s="1010"/>
    </row>
    <row r="43" spans="1:36" s="1063" customFormat="1" ht="11.25" hidden="1" customHeight="1">
      <c r="A43" s="1217"/>
      <c r="B43" s="1217"/>
      <c r="C43" s="1217"/>
      <c r="D43" s="1217"/>
      <c r="E43" s="1217"/>
      <c r="F43" s="1217"/>
      <c r="G43" s="1081"/>
      <c r="H43" s="1081"/>
      <c r="I43" s="1217"/>
      <c r="J43" s="1217"/>
      <c r="K43" s="968"/>
      <c r="L43" s="802"/>
      <c r="M43" s="648"/>
      <c r="N43" s="648"/>
      <c r="O43" s="765"/>
      <c r="P43" s="765"/>
      <c r="Q43" s="771" t="str">
        <f>R42 &amp; "-" &amp; T42</f>
        <v>02.05.2023-31.12.2023</v>
      </c>
      <c r="R43" s="1223"/>
      <c r="S43" s="1224"/>
      <c r="T43" s="1223"/>
      <c r="U43" s="1224"/>
      <c r="V43" s="765"/>
      <c r="W43" s="1235"/>
      <c r="X43" s="1010"/>
      <c r="Y43" s="831"/>
      <c r="Z43" s="831" t="str">
        <f t="shared" si="0"/>
        <v/>
      </c>
      <c r="AA43" s="831"/>
      <c r="AB43" s="831"/>
      <c r="AC43" s="831"/>
      <c r="AD43" s="1010"/>
      <c r="AE43" s="1010"/>
      <c r="AF43" s="1010"/>
      <c r="AG43" s="1010"/>
      <c r="AH43" s="1010"/>
      <c r="AI43" s="1010"/>
      <c r="AJ43" s="1010"/>
    </row>
    <row r="44" spans="1:36" s="1063" customFormat="1" ht="15" customHeight="1">
      <c r="A44" s="1217"/>
      <c r="B44" s="1217"/>
      <c r="C44" s="1217"/>
      <c r="D44" s="1217"/>
      <c r="E44" s="1217"/>
      <c r="F44" s="1217"/>
      <c r="G44" s="1112"/>
      <c r="H44" s="1081"/>
      <c r="I44" s="1217"/>
      <c r="J44" s="1217"/>
      <c r="K44" s="967"/>
      <c r="L44" s="690"/>
      <c r="M44" s="559" t="s">
        <v>25</v>
      </c>
      <c r="N44" s="1008"/>
      <c r="O44" s="1008"/>
      <c r="P44" s="1008"/>
      <c r="Q44" s="1008"/>
      <c r="R44" s="1008"/>
      <c r="S44" s="1008"/>
      <c r="T44" s="1008"/>
      <c r="U44" s="1008"/>
      <c r="V44" s="764"/>
      <c r="W44" s="1236"/>
      <c r="X44" s="1010"/>
      <c r="Y44" s="831"/>
      <c r="Z44" s="831" t="str">
        <f t="shared" si="0"/>
        <v>Добавить вид теплоносителя (параметры теплоносителя)</v>
      </c>
      <c r="AA44" s="831"/>
      <c r="AB44" s="831"/>
      <c r="AC44" s="831"/>
      <c r="AD44" s="1010"/>
      <c r="AE44" s="1010"/>
      <c r="AF44" s="1010"/>
      <c r="AG44" s="1010"/>
      <c r="AH44" s="1010"/>
      <c r="AI44" s="1010"/>
      <c r="AJ44" s="1010"/>
    </row>
    <row r="45" spans="1:36" s="1063" customFormat="1" ht="90">
      <c r="A45" s="1217"/>
      <c r="B45" s="1217"/>
      <c r="C45" s="1217"/>
      <c r="D45" s="1217"/>
      <c r="E45" s="1217"/>
      <c r="F45" s="1217">
        <v>2</v>
      </c>
      <c r="G45" s="1081"/>
      <c r="H45" s="1081"/>
      <c r="I45" s="1217"/>
      <c r="J45" s="1252" t="s">
        <v>1668</v>
      </c>
      <c r="K45" s="968"/>
      <c r="L45" s="1114" t="str">
        <f>mergeValue(A45) &amp;"."&amp; mergeValue(B45)&amp;"."&amp; mergeValue(C45)&amp;"."&amp; mergeValue(D45)&amp;"."&amp; mergeValue(E45)&amp;"."&amp; mergeValue(F45)</f>
        <v>1.2.1.1.1.2</v>
      </c>
      <c r="M45" s="557" t="s">
        <v>10</v>
      </c>
      <c r="N45" s="648"/>
      <c r="O45" s="1220" t="s">
        <v>779</v>
      </c>
      <c r="P45" s="1221"/>
      <c r="Q45" s="1221"/>
      <c r="R45" s="1221"/>
      <c r="S45" s="1221"/>
      <c r="T45" s="1221"/>
      <c r="U45" s="1221"/>
      <c r="V45" s="1222"/>
      <c r="W45" s="632" t="s">
        <v>633</v>
      </c>
      <c r="X45" s="1010"/>
      <c r="Y45" s="831"/>
      <c r="Z45" s="831" t="str">
        <f t="shared" si="0"/>
        <v>Группа потребителей</v>
      </c>
      <c r="AA45" s="831"/>
      <c r="AB45" s="831"/>
      <c r="AC45" s="831"/>
      <c r="AD45" s="1010"/>
      <c r="AE45" s="1010"/>
      <c r="AF45" s="1010"/>
      <c r="AG45" s="1010"/>
      <c r="AH45" s="1010"/>
      <c r="AI45" s="1010"/>
      <c r="AJ45" s="1010"/>
    </row>
    <row r="46" spans="1:36" s="1063" customFormat="1" ht="17.100000000000001" customHeight="1">
      <c r="A46" s="1217"/>
      <c r="B46" s="1217"/>
      <c r="C46" s="1217"/>
      <c r="D46" s="1217"/>
      <c r="E46" s="1217"/>
      <c r="F46" s="1217"/>
      <c r="G46" s="1081">
        <v>1</v>
      </c>
      <c r="H46" s="1081"/>
      <c r="I46" s="1217"/>
      <c r="J46" s="1217"/>
      <c r="K46" s="968">
        <v>1</v>
      </c>
      <c r="L46" s="1114" t="str">
        <f>mergeValue(A46) &amp;"."&amp; mergeValue(B46)&amp;"."&amp; mergeValue(C46)&amp;"."&amp; mergeValue(D46)&amp;"."&amp; mergeValue(E46)&amp;"."&amp; mergeValue(F46)&amp;"."&amp; mergeValue(G46)</f>
        <v>1.2.1.1.1.2.1</v>
      </c>
      <c r="M46" s="1071" t="s">
        <v>639</v>
      </c>
      <c r="N46" s="648"/>
      <c r="O46" s="685">
        <v>3032.08</v>
      </c>
      <c r="P46" s="765"/>
      <c r="Q46" s="1096"/>
      <c r="R46" s="1253" t="s">
        <v>1008</v>
      </c>
      <c r="S46" s="1224" t="s">
        <v>84</v>
      </c>
      <c r="T46" s="1253" t="s">
        <v>1009</v>
      </c>
      <c r="U46" s="1224" t="s">
        <v>84</v>
      </c>
      <c r="V46" s="765"/>
      <c r="W46" s="1234" t="s">
        <v>652</v>
      </c>
      <c r="X46" s="1010" t="str">
        <f>strCheckDate(O47:V47)</f>
        <v/>
      </c>
      <c r="Y46" s="831"/>
      <c r="Z46" s="831" t="str">
        <f t="shared" si="0"/>
        <v>вода</v>
      </c>
      <c r="AA46" s="831"/>
      <c r="AB46" s="831"/>
      <c r="AC46" s="831"/>
      <c r="AD46" s="1010"/>
      <c r="AE46" s="1010"/>
      <c r="AF46" s="1010"/>
      <c r="AG46" s="1010"/>
      <c r="AH46" s="1010"/>
      <c r="AI46" s="1010"/>
      <c r="AJ46" s="1010"/>
    </row>
    <row r="47" spans="1:36" s="1063" customFormat="1" ht="11.25" hidden="1" customHeight="1">
      <c r="A47" s="1217"/>
      <c r="B47" s="1217"/>
      <c r="C47" s="1217"/>
      <c r="D47" s="1217"/>
      <c r="E47" s="1217"/>
      <c r="F47" s="1217"/>
      <c r="G47" s="1081"/>
      <c r="H47" s="1081"/>
      <c r="I47" s="1217"/>
      <c r="J47" s="1217"/>
      <c r="K47" s="968"/>
      <c r="L47" s="802"/>
      <c r="M47" s="648"/>
      <c r="N47" s="648"/>
      <c r="O47" s="765"/>
      <c r="P47" s="765"/>
      <c r="Q47" s="771" t="str">
        <f>R46 &amp; "-" &amp; T46</f>
        <v>02.05.2023-31.12.2023</v>
      </c>
      <c r="R47" s="1223"/>
      <c r="S47" s="1224"/>
      <c r="T47" s="1223"/>
      <c r="U47" s="1224"/>
      <c r="V47" s="765"/>
      <c r="W47" s="1235"/>
      <c r="X47" s="1010"/>
      <c r="Y47" s="831"/>
      <c r="Z47" s="831" t="str">
        <f t="shared" si="0"/>
        <v/>
      </c>
      <c r="AA47" s="831"/>
      <c r="AB47" s="831"/>
      <c r="AC47" s="831"/>
      <c r="AD47" s="1010"/>
      <c r="AE47" s="1010"/>
      <c r="AF47" s="1010"/>
      <c r="AG47" s="1010"/>
      <c r="AH47" s="1010"/>
      <c r="AI47" s="1010"/>
      <c r="AJ47" s="1010"/>
    </row>
    <row r="48" spans="1:36" s="1063" customFormat="1" ht="15" customHeight="1">
      <c r="A48" s="1217"/>
      <c r="B48" s="1217"/>
      <c r="C48" s="1217"/>
      <c r="D48" s="1217"/>
      <c r="E48" s="1217"/>
      <c r="F48" s="1217"/>
      <c r="G48" s="1112"/>
      <c r="H48" s="1081"/>
      <c r="I48" s="1217"/>
      <c r="J48" s="1217"/>
      <c r="K48" s="967"/>
      <c r="L48" s="690"/>
      <c r="M48" s="559" t="s">
        <v>25</v>
      </c>
      <c r="N48" s="1008"/>
      <c r="O48" s="1008"/>
      <c r="P48" s="1008"/>
      <c r="Q48" s="1008"/>
      <c r="R48" s="1008"/>
      <c r="S48" s="1008"/>
      <c r="T48" s="1008"/>
      <c r="U48" s="1008"/>
      <c r="V48" s="764"/>
      <c r="W48" s="1236"/>
      <c r="X48" s="1010"/>
      <c r="Y48" s="831"/>
      <c r="Z48" s="831" t="str">
        <f t="shared" si="0"/>
        <v>Добавить вид теплоносителя (параметры теплоносителя)</v>
      </c>
      <c r="AA48" s="831"/>
      <c r="AB48" s="831"/>
      <c r="AC48" s="831"/>
      <c r="AD48" s="1010"/>
      <c r="AE48" s="1010"/>
      <c r="AF48" s="1010"/>
      <c r="AG48" s="1010"/>
      <c r="AH48" s="1010"/>
      <c r="AI48" s="1010"/>
      <c r="AJ48" s="1010"/>
    </row>
    <row r="49" spans="1:36" s="1063" customFormat="1" ht="90">
      <c r="A49" s="1217"/>
      <c r="B49" s="1217"/>
      <c r="C49" s="1217"/>
      <c r="D49" s="1217"/>
      <c r="E49" s="1217"/>
      <c r="F49" s="1217">
        <v>3</v>
      </c>
      <c r="G49" s="1081"/>
      <c r="H49" s="1081"/>
      <c r="I49" s="1217"/>
      <c r="J49" s="1252" t="s">
        <v>1668</v>
      </c>
      <c r="K49" s="968"/>
      <c r="L49" s="1114" t="str">
        <f>mergeValue(A49) &amp;"."&amp; mergeValue(B49)&amp;"."&amp; mergeValue(C49)&amp;"."&amp; mergeValue(D49)&amp;"."&amp; mergeValue(E49)&amp;"."&amp; mergeValue(F49)</f>
        <v>1.2.1.1.1.3</v>
      </c>
      <c r="M49" s="557" t="s">
        <v>10</v>
      </c>
      <c r="N49" s="648"/>
      <c r="O49" s="1220" t="s">
        <v>303</v>
      </c>
      <c r="P49" s="1221"/>
      <c r="Q49" s="1221"/>
      <c r="R49" s="1221"/>
      <c r="S49" s="1221"/>
      <c r="T49" s="1221"/>
      <c r="U49" s="1221"/>
      <c r="V49" s="1222"/>
      <c r="W49" s="632" t="s">
        <v>633</v>
      </c>
      <c r="X49" s="1010"/>
      <c r="Y49" s="831"/>
      <c r="Z49" s="831" t="str">
        <f t="shared" si="0"/>
        <v>Группа потребителей</v>
      </c>
      <c r="AA49" s="831"/>
      <c r="AB49" s="831"/>
      <c r="AC49" s="831"/>
      <c r="AD49" s="1010"/>
      <c r="AE49" s="1010"/>
      <c r="AF49" s="1010"/>
      <c r="AG49" s="1010"/>
      <c r="AH49" s="1010"/>
      <c r="AI49" s="1010"/>
      <c r="AJ49" s="1010"/>
    </row>
    <row r="50" spans="1:36" s="1063" customFormat="1" ht="17.100000000000001" customHeight="1">
      <c r="A50" s="1217"/>
      <c r="B50" s="1217"/>
      <c r="C50" s="1217"/>
      <c r="D50" s="1217"/>
      <c r="E50" s="1217"/>
      <c r="F50" s="1217"/>
      <c r="G50" s="1081">
        <v>1</v>
      </c>
      <c r="H50" s="1081"/>
      <c r="I50" s="1217"/>
      <c r="J50" s="1217"/>
      <c r="K50" s="968">
        <v>1</v>
      </c>
      <c r="L50" s="1114" t="str">
        <f>mergeValue(A50) &amp;"."&amp; mergeValue(B50)&amp;"."&amp; mergeValue(C50)&amp;"."&amp; mergeValue(D50)&amp;"."&amp; mergeValue(E50)&amp;"."&amp; mergeValue(F50)&amp;"."&amp; mergeValue(G50)</f>
        <v>1.2.1.1.1.3.1</v>
      </c>
      <c r="M50" s="1071" t="s">
        <v>639</v>
      </c>
      <c r="N50" s="648"/>
      <c r="O50" s="685">
        <v>2526.73</v>
      </c>
      <c r="P50" s="765"/>
      <c r="Q50" s="1096"/>
      <c r="R50" s="1253" t="s">
        <v>1008</v>
      </c>
      <c r="S50" s="1224" t="s">
        <v>84</v>
      </c>
      <c r="T50" s="1253" t="s">
        <v>1009</v>
      </c>
      <c r="U50" s="1224" t="s">
        <v>84</v>
      </c>
      <c r="V50" s="765"/>
      <c r="W50" s="1234" t="s">
        <v>652</v>
      </c>
      <c r="X50" s="1010" t="str">
        <f>strCheckDate(O51:V51)</f>
        <v/>
      </c>
      <c r="Y50" s="831"/>
      <c r="Z50" s="831" t="str">
        <f t="shared" si="0"/>
        <v>вода</v>
      </c>
      <c r="AA50" s="831"/>
      <c r="AB50" s="831"/>
      <c r="AC50" s="831"/>
      <c r="AD50" s="1010"/>
      <c r="AE50" s="1010"/>
      <c r="AF50" s="1010"/>
      <c r="AG50" s="1010"/>
      <c r="AH50" s="1010"/>
      <c r="AI50" s="1010"/>
      <c r="AJ50" s="1010"/>
    </row>
    <row r="51" spans="1:36" s="1063" customFormat="1" ht="11.25" hidden="1" customHeight="1">
      <c r="A51" s="1217"/>
      <c r="B51" s="1217"/>
      <c r="C51" s="1217"/>
      <c r="D51" s="1217"/>
      <c r="E51" s="1217"/>
      <c r="F51" s="1217"/>
      <c r="G51" s="1081"/>
      <c r="H51" s="1081"/>
      <c r="I51" s="1217"/>
      <c r="J51" s="1217"/>
      <c r="K51" s="968"/>
      <c r="L51" s="802"/>
      <c r="M51" s="648"/>
      <c r="N51" s="648"/>
      <c r="O51" s="765"/>
      <c r="P51" s="765"/>
      <c r="Q51" s="771" t="str">
        <f>R50 &amp; "-" &amp; T50</f>
        <v>02.05.2023-31.12.2023</v>
      </c>
      <c r="R51" s="1223"/>
      <c r="S51" s="1224"/>
      <c r="T51" s="1223"/>
      <c r="U51" s="1224"/>
      <c r="V51" s="765"/>
      <c r="W51" s="1235"/>
      <c r="X51" s="1010"/>
      <c r="Y51" s="831"/>
      <c r="Z51" s="831" t="str">
        <f t="shared" si="0"/>
        <v/>
      </c>
      <c r="AA51" s="831"/>
      <c r="AB51" s="831"/>
      <c r="AC51" s="831"/>
      <c r="AD51" s="1010"/>
      <c r="AE51" s="1010"/>
      <c r="AF51" s="1010"/>
      <c r="AG51" s="1010"/>
      <c r="AH51" s="1010"/>
      <c r="AI51" s="1010"/>
      <c r="AJ51" s="1010"/>
    </row>
    <row r="52" spans="1:36" s="1063" customFormat="1" ht="15" customHeight="1">
      <c r="A52" s="1217"/>
      <c r="B52" s="1217"/>
      <c r="C52" s="1217"/>
      <c r="D52" s="1217"/>
      <c r="E52" s="1217"/>
      <c r="F52" s="1217"/>
      <c r="G52" s="1112"/>
      <c r="H52" s="1081"/>
      <c r="I52" s="1217"/>
      <c r="J52" s="1217"/>
      <c r="K52" s="967"/>
      <c r="L52" s="690"/>
      <c r="M52" s="559" t="s">
        <v>25</v>
      </c>
      <c r="N52" s="1008"/>
      <c r="O52" s="1008"/>
      <c r="P52" s="1008"/>
      <c r="Q52" s="1008"/>
      <c r="R52" s="1008"/>
      <c r="S52" s="1008"/>
      <c r="T52" s="1008"/>
      <c r="U52" s="1008"/>
      <c r="V52" s="764"/>
      <c r="W52" s="1236"/>
      <c r="X52" s="1010"/>
      <c r="Y52" s="831"/>
      <c r="Z52" s="831" t="str">
        <f t="shared" si="0"/>
        <v>Добавить вид теплоносителя (параметры теплоносителя)</v>
      </c>
      <c r="AA52" s="831"/>
      <c r="AB52" s="831"/>
      <c r="AC52" s="831"/>
      <c r="AD52" s="1010"/>
      <c r="AE52" s="1010"/>
      <c r="AF52" s="1010"/>
      <c r="AG52" s="1010"/>
      <c r="AH52" s="1010"/>
      <c r="AI52" s="1010"/>
      <c r="AJ52" s="1010"/>
    </row>
    <row r="53" spans="1:36" s="1063" customFormat="1" ht="15" customHeight="1">
      <c r="A53" s="1217"/>
      <c r="B53" s="1217"/>
      <c r="C53" s="1217"/>
      <c r="D53" s="1217"/>
      <c r="E53" s="1217"/>
      <c r="F53" s="1112"/>
      <c r="G53" s="1112"/>
      <c r="H53" s="1081"/>
      <c r="I53" s="1217"/>
      <c r="J53" s="1112"/>
      <c r="K53" s="967"/>
      <c r="L53" s="690"/>
      <c r="M53" s="558" t="s">
        <v>11</v>
      </c>
      <c r="N53" s="1008"/>
      <c r="O53" s="1008"/>
      <c r="P53" s="1008"/>
      <c r="Q53" s="1008"/>
      <c r="R53" s="1008"/>
      <c r="S53" s="1008"/>
      <c r="T53" s="1008"/>
      <c r="U53" s="1007"/>
      <c r="V53" s="1008"/>
      <c r="W53" s="667"/>
      <c r="X53" s="1010"/>
      <c r="Y53" s="831"/>
      <c r="Z53" s="831" t="str">
        <f t="shared" si="0"/>
        <v>Добавить группу потребителей</v>
      </c>
      <c r="AA53" s="831"/>
      <c r="AB53" s="831"/>
      <c r="AC53" s="831"/>
      <c r="AD53" s="1010"/>
      <c r="AE53" s="1010"/>
      <c r="AF53" s="1010"/>
      <c r="AG53" s="1010"/>
      <c r="AH53" s="1010"/>
      <c r="AI53" s="1010"/>
      <c r="AJ53" s="1010"/>
    </row>
    <row r="54" spans="1:36" s="1063" customFormat="1" ht="15" customHeight="1">
      <c r="A54" s="1217"/>
      <c r="B54" s="1217"/>
      <c r="C54" s="1217"/>
      <c r="D54" s="1217"/>
      <c r="E54" s="1084" t="s">
        <v>253</v>
      </c>
      <c r="F54" s="1112"/>
      <c r="G54" s="1112"/>
      <c r="H54" s="1112"/>
      <c r="I54" s="981"/>
      <c r="J54" s="1066"/>
      <c r="K54" s="965"/>
      <c r="L54" s="690"/>
      <c r="M54" s="1003" t="s">
        <v>12</v>
      </c>
      <c r="N54" s="1008"/>
      <c r="O54" s="1008"/>
      <c r="P54" s="1008"/>
      <c r="Q54" s="1008"/>
      <c r="R54" s="1008"/>
      <c r="S54" s="1008"/>
      <c r="T54" s="1008"/>
      <c r="U54" s="1007"/>
      <c r="V54" s="1008"/>
      <c r="W54" s="667"/>
      <c r="X54" s="1010"/>
      <c r="Y54" s="831"/>
      <c r="Z54" s="831" t="str">
        <f t="shared" si="0"/>
        <v>Добавить схему подключения</v>
      </c>
      <c r="AA54" s="831"/>
      <c r="AB54" s="831"/>
      <c r="AC54" s="831"/>
      <c r="AD54" s="1010"/>
      <c r="AE54" s="1010"/>
      <c r="AF54" s="1010"/>
      <c r="AG54" s="1010"/>
      <c r="AH54" s="1010"/>
      <c r="AI54" s="1010"/>
      <c r="AJ54" s="1010"/>
    </row>
    <row r="55" spans="1:36" s="1063" customFormat="1" ht="22.5">
      <c r="A55" s="1217"/>
      <c r="B55" s="1217">
        <v>3</v>
      </c>
      <c r="C55" s="1081"/>
      <c r="D55" s="1081"/>
      <c r="E55" s="1112"/>
      <c r="F55" s="1112"/>
      <c r="G55" s="1112"/>
      <c r="H55" s="1112"/>
      <c r="I55" s="1107"/>
      <c r="J55" s="956"/>
      <c r="K55" s="959"/>
      <c r="L55" s="1114" t="str">
        <f>mergeValue(A55) &amp;"."&amp; mergeValue(B55)</f>
        <v>1.3</v>
      </c>
      <c r="M55" s="694" t="s">
        <v>16</v>
      </c>
      <c r="N55" s="648"/>
      <c r="O55" s="1254" t="str">
        <f>IF('Перечень тарифов'!N27="","","" &amp; 'Перечень тарифов'!N27 &amp; "")</f>
        <v>Белоярский муниципальный район, Полноват (71811415);</v>
      </c>
      <c r="P55" s="1255"/>
      <c r="Q55" s="1255"/>
      <c r="R55" s="1255"/>
      <c r="S55" s="1255"/>
      <c r="T55" s="1255"/>
      <c r="U55" s="1255"/>
      <c r="V55" s="1256"/>
      <c r="W55" s="632" t="s">
        <v>477</v>
      </c>
      <c r="X55" s="1010"/>
      <c r="Y55" s="831"/>
      <c r="Z55" s="831" t="str">
        <f t="shared" si="0"/>
        <v>Территория действия тарифа</v>
      </c>
      <c r="AA55" s="831"/>
      <c r="AB55" s="831"/>
      <c r="AC55" s="831"/>
      <c r="AD55" s="1010"/>
      <c r="AE55" s="1010"/>
      <c r="AF55" s="1010"/>
      <c r="AG55" s="1010"/>
      <c r="AH55" s="1010"/>
      <c r="AI55" s="1010"/>
      <c r="AJ55" s="1010"/>
    </row>
    <row r="56" spans="1:36" s="1063" customFormat="1" ht="22.5">
      <c r="A56" s="1217"/>
      <c r="B56" s="1217"/>
      <c r="C56" s="1217">
        <v>1</v>
      </c>
      <c r="D56" s="1081"/>
      <c r="E56" s="1112"/>
      <c r="F56" s="1112"/>
      <c r="G56" s="1112"/>
      <c r="H56" s="1112"/>
      <c r="I56" s="964"/>
      <c r="J56" s="956"/>
      <c r="K56" s="959"/>
      <c r="L56" s="1114" t="str">
        <f>mergeValue(A56) &amp;"."&amp; mergeValue(B56)&amp;"."&amp; mergeValue(C56)</f>
        <v>1.3.1</v>
      </c>
      <c r="M56" s="695" t="s">
        <v>7</v>
      </c>
      <c r="N56" s="648"/>
      <c r="O56" s="1254" t="str">
        <f>IF('Перечень тарифов'!R27="","","" &amp; 'Перечень тарифов'!R27 &amp; "")</f>
        <v>Теплоснабжение с. Полноват</v>
      </c>
      <c r="P56" s="1255"/>
      <c r="Q56" s="1255"/>
      <c r="R56" s="1255"/>
      <c r="S56" s="1255"/>
      <c r="T56" s="1255"/>
      <c r="U56" s="1255"/>
      <c r="V56" s="1256"/>
      <c r="W56" s="632" t="s">
        <v>630</v>
      </c>
      <c r="X56" s="1010"/>
      <c r="Y56" s="831"/>
      <c r="Z56" s="831" t="str">
        <f t="shared" si="0"/>
        <v xml:space="preserve">Наименование системы теплоснабжения </v>
      </c>
      <c r="AA56" s="831"/>
      <c r="AB56" s="831"/>
      <c r="AC56" s="831"/>
      <c r="AD56" s="1010"/>
      <c r="AE56" s="1010"/>
      <c r="AF56" s="1010"/>
      <c r="AG56" s="1010"/>
      <c r="AH56" s="1010"/>
      <c r="AI56" s="1010"/>
      <c r="AJ56" s="1010"/>
    </row>
    <row r="57" spans="1:36" s="1063" customFormat="1" hidden="1">
      <c r="A57" s="1217"/>
      <c r="B57" s="1217"/>
      <c r="C57" s="1217"/>
      <c r="D57" s="1217">
        <v>1</v>
      </c>
      <c r="E57" s="1112"/>
      <c r="F57" s="1112"/>
      <c r="G57" s="1112"/>
      <c r="H57" s="1112"/>
      <c r="I57" s="964"/>
      <c r="J57" s="956"/>
      <c r="K57" s="959"/>
      <c r="L57" s="1114" t="str">
        <f>mergeValue(A57) &amp;"."&amp; mergeValue(B57)&amp;"."&amp; mergeValue(C57)&amp;"."&amp; mergeValue(D57)</f>
        <v>1.3.1.1</v>
      </c>
      <c r="M57" s="696"/>
      <c r="N57" s="648"/>
      <c r="O57" s="1254"/>
      <c r="P57" s="1255"/>
      <c r="Q57" s="1255"/>
      <c r="R57" s="1255"/>
      <c r="S57" s="1255"/>
      <c r="T57" s="1255"/>
      <c r="U57" s="1255"/>
      <c r="V57" s="1256"/>
      <c r="W57" s="632"/>
      <c r="X57" s="1010"/>
      <c r="Y57" s="831"/>
      <c r="Z57" s="831" t="str">
        <f t="shared" si="0"/>
        <v/>
      </c>
      <c r="AA57" s="831"/>
      <c r="AB57" s="831"/>
      <c r="AC57" s="831"/>
      <c r="AD57" s="1010"/>
      <c r="AE57" s="1010"/>
      <c r="AF57" s="1010"/>
      <c r="AG57" s="1010"/>
      <c r="AH57" s="1010"/>
      <c r="AI57" s="1010"/>
      <c r="AJ57" s="1010"/>
    </row>
    <row r="58" spans="1:36" s="1063" customFormat="1" ht="101.25">
      <c r="A58" s="1217"/>
      <c r="B58" s="1217"/>
      <c r="C58" s="1217"/>
      <c r="D58" s="1217"/>
      <c r="E58" s="1217">
        <v>1</v>
      </c>
      <c r="F58" s="1112"/>
      <c r="G58" s="1112"/>
      <c r="H58" s="1081">
        <v>1</v>
      </c>
      <c r="I58" s="1217">
        <v>1</v>
      </c>
      <c r="J58" s="1112"/>
      <c r="K58" s="967"/>
      <c r="L58" s="1114" t="str">
        <f>mergeValue(A58) &amp;"."&amp; mergeValue(B58)&amp;"."&amp; mergeValue(C58)&amp;"."&amp; mergeValue(D58)&amp;"."&amp; mergeValue(E58)</f>
        <v>1.3.1.1.1</v>
      </c>
      <c r="M58" s="556" t="s">
        <v>9</v>
      </c>
      <c r="N58" s="648"/>
      <c r="O58" s="1220" t="s">
        <v>3</v>
      </c>
      <c r="P58" s="1221"/>
      <c r="Q58" s="1221"/>
      <c r="R58" s="1221"/>
      <c r="S58" s="1221"/>
      <c r="T58" s="1221"/>
      <c r="U58" s="1221"/>
      <c r="V58" s="1222"/>
      <c r="W58" s="632" t="s">
        <v>635</v>
      </c>
      <c r="X58" s="1010"/>
      <c r="Y58" s="831"/>
      <c r="Z58" s="831" t="str">
        <f t="shared" si="0"/>
        <v>Схема подключения теплопотребляющей установки к коллектору источника тепловой энергии</v>
      </c>
      <c r="AA58" s="831"/>
      <c r="AB58" s="831"/>
      <c r="AC58" s="831"/>
      <c r="AD58" s="1010"/>
      <c r="AE58" s="1010"/>
      <c r="AF58" s="1010"/>
      <c r="AG58" s="1010"/>
      <c r="AH58" s="1010"/>
      <c r="AI58" s="1010"/>
      <c r="AJ58" s="1010"/>
    </row>
    <row r="59" spans="1:36" s="1063" customFormat="1" ht="90">
      <c r="A59" s="1217"/>
      <c r="B59" s="1217"/>
      <c r="C59" s="1217"/>
      <c r="D59" s="1217"/>
      <c r="E59" s="1217"/>
      <c r="F59" s="1217">
        <v>1</v>
      </c>
      <c r="G59" s="1081"/>
      <c r="H59" s="1081"/>
      <c r="I59" s="1217"/>
      <c r="J59" s="1217">
        <v>1</v>
      </c>
      <c r="K59" s="968"/>
      <c r="L59" s="1114" t="str">
        <f>mergeValue(A59) &amp;"."&amp; mergeValue(B59)&amp;"."&amp; mergeValue(C59)&amp;"."&amp; mergeValue(D59)&amp;"."&amp; mergeValue(E59)&amp;"."&amp; mergeValue(F59)</f>
        <v>1.3.1.1.1.1</v>
      </c>
      <c r="M59" s="557" t="s">
        <v>10</v>
      </c>
      <c r="N59" s="648"/>
      <c r="O59" s="1220" t="s">
        <v>304</v>
      </c>
      <c r="P59" s="1221"/>
      <c r="Q59" s="1221"/>
      <c r="R59" s="1221"/>
      <c r="S59" s="1221"/>
      <c r="T59" s="1221"/>
      <c r="U59" s="1221"/>
      <c r="V59" s="1222"/>
      <c r="W59" s="632" t="s">
        <v>633</v>
      </c>
      <c r="X59" s="1010"/>
      <c r="Y59" s="831"/>
      <c r="Z59" s="831" t="str">
        <f t="shared" si="0"/>
        <v>Группа потребителей</v>
      </c>
      <c r="AA59" s="831"/>
      <c r="AB59" s="831"/>
      <c r="AC59" s="831"/>
      <c r="AD59" s="1010"/>
      <c r="AE59" s="1010"/>
      <c r="AF59" s="1010"/>
      <c r="AG59" s="1010"/>
      <c r="AH59" s="1010"/>
      <c r="AI59" s="1010"/>
      <c r="AJ59" s="1010"/>
    </row>
    <row r="60" spans="1:36" s="1063" customFormat="1" ht="17.100000000000001" customHeight="1">
      <c r="A60" s="1217"/>
      <c r="B60" s="1217"/>
      <c r="C60" s="1217"/>
      <c r="D60" s="1217"/>
      <c r="E60" s="1217"/>
      <c r="F60" s="1217"/>
      <c r="G60" s="1081">
        <v>1</v>
      </c>
      <c r="H60" s="1081"/>
      <c r="I60" s="1217"/>
      <c r="J60" s="1217"/>
      <c r="K60" s="968">
        <v>1</v>
      </c>
      <c r="L60" s="1114" t="str">
        <f>mergeValue(A60) &amp;"."&amp; mergeValue(B60)&amp;"."&amp; mergeValue(C60)&amp;"."&amp; mergeValue(D60)&amp;"."&amp; mergeValue(E60)&amp;"."&amp; mergeValue(F60)&amp;"."&amp; mergeValue(G60)</f>
        <v>1.3.1.1.1.1.1</v>
      </c>
      <c r="M60" s="1071" t="s">
        <v>639</v>
      </c>
      <c r="N60" s="648"/>
      <c r="O60" s="685">
        <v>2713.14</v>
      </c>
      <c r="P60" s="765"/>
      <c r="Q60" s="1096"/>
      <c r="R60" s="1253" t="s">
        <v>1008</v>
      </c>
      <c r="S60" s="1224" t="s">
        <v>84</v>
      </c>
      <c r="T60" s="1253" t="s">
        <v>1009</v>
      </c>
      <c r="U60" s="1224" t="s">
        <v>84</v>
      </c>
      <c r="V60" s="765"/>
      <c r="W60" s="1234" t="s">
        <v>652</v>
      </c>
      <c r="X60" s="1010" t="str">
        <f>strCheckDate(O61:V61)</f>
        <v/>
      </c>
      <c r="Y60" s="831"/>
      <c r="Z60" s="831" t="str">
        <f t="shared" si="0"/>
        <v>вода</v>
      </c>
      <c r="AA60" s="831"/>
      <c r="AB60" s="831"/>
      <c r="AC60" s="831"/>
      <c r="AD60" s="1010"/>
      <c r="AE60" s="1010"/>
      <c r="AF60" s="1010"/>
      <c r="AG60" s="1010"/>
      <c r="AH60" s="1010"/>
      <c r="AI60" s="1010"/>
      <c r="AJ60" s="1010"/>
    </row>
    <row r="61" spans="1:36" s="1063" customFormat="1" ht="11.25" hidden="1" customHeight="1">
      <c r="A61" s="1217"/>
      <c r="B61" s="1217"/>
      <c r="C61" s="1217"/>
      <c r="D61" s="1217"/>
      <c r="E61" s="1217"/>
      <c r="F61" s="1217"/>
      <c r="G61" s="1081"/>
      <c r="H61" s="1081"/>
      <c r="I61" s="1217"/>
      <c r="J61" s="1217"/>
      <c r="K61" s="968"/>
      <c r="L61" s="802"/>
      <c r="M61" s="648"/>
      <c r="N61" s="648"/>
      <c r="O61" s="765"/>
      <c r="P61" s="765"/>
      <c r="Q61" s="771" t="str">
        <f>R60 &amp; "-" &amp; T60</f>
        <v>02.05.2023-31.12.2023</v>
      </c>
      <c r="R61" s="1223"/>
      <c r="S61" s="1224"/>
      <c r="T61" s="1223"/>
      <c r="U61" s="1224"/>
      <c r="V61" s="765"/>
      <c r="W61" s="1235"/>
      <c r="X61" s="1010"/>
      <c r="Y61" s="831"/>
      <c r="Z61" s="831" t="str">
        <f t="shared" si="0"/>
        <v/>
      </c>
      <c r="AA61" s="831"/>
      <c r="AB61" s="831"/>
      <c r="AC61" s="831"/>
      <c r="AD61" s="1010"/>
      <c r="AE61" s="1010"/>
      <c r="AF61" s="1010"/>
      <c r="AG61" s="1010"/>
      <c r="AH61" s="1010"/>
      <c r="AI61" s="1010"/>
      <c r="AJ61" s="1010"/>
    </row>
    <row r="62" spans="1:36" s="1063" customFormat="1" ht="15" customHeight="1">
      <c r="A62" s="1217"/>
      <c r="B62" s="1217"/>
      <c r="C62" s="1217"/>
      <c r="D62" s="1217"/>
      <c r="E62" s="1217"/>
      <c r="F62" s="1217"/>
      <c r="G62" s="1112"/>
      <c r="H62" s="1081"/>
      <c r="I62" s="1217"/>
      <c r="J62" s="1217"/>
      <c r="K62" s="967"/>
      <c r="L62" s="690"/>
      <c r="M62" s="559" t="s">
        <v>25</v>
      </c>
      <c r="N62" s="1008"/>
      <c r="O62" s="1008"/>
      <c r="P62" s="1008"/>
      <c r="Q62" s="1008"/>
      <c r="R62" s="1008"/>
      <c r="S62" s="1008"/>
      <c r="T62" s="1008"/>
      <c r="U62" s="1008"/>
      <c r="V62" s="764"/>
      <c r="W62" s="1236"/>
      <c r="X62" s="1010"/>
      <c r="Y62" s="831"/>
      <c r="Z62" s="831" t="str">
        <f t="shared" si="0"/>
        <v>Добавить вид теплоносителя (параметры теплоносителя)</v>
      </c>
      <c r="AA62" s="831"/>
      <c r="AB62" s="831"/>
      <c r="AC62" s="831"/>
      <c r="AD62" s="1010"/>
      <c r="AE62" s="1010"/>
      <c r="AF62" s="1010"/>
      <c r="AG62" s="1010"/>
      <c r="AH62" s="1010"/>
      <c r="AI62" s="1010"/>
      <c r="AJ62" s="1010"/>
    </row>
    <row r="63" spans="1:36" s="1063" customFormat="1" ht="90">
      <c r="A63" s="1217"/>
      <c r="B63" s="1217"/>
      <c r="C63" s="1217"/>
      <c r="D63" s="1217"/>
      <c r="E63" s="1217"/>
      <c r="F63" s="1217">
        <v>2</v>
      </c>
      <c r="G63" s="1081"/>
      <c r="H63" s="1081"/>
      <c r="I63" s="1217"/>
      <c r="J63" s="1252" t="s">
        <v>1668</v>
      </c>
      <c r="K63" s="968"/>
      <c r="L63" s="1114" t="str">
        <f>mergeValue(A63) &amp;"."&amp; mergeValue(B63)&amp;"."&amp; mergeValue(C63)&amp;"."&amp; mergeValue(D63)&amp;"."&amp; mergeValue(E63)&amp;"."&amp; mergeValue(F63)</f>
        <v>1.3.1.1.1.2</v>
      </c>
      <c r="M63" s="557" t="s">
        <v>10</v>
      </c>
      <c r="N63" s="648"/>
      <c r="O63" s="1220" t="s">
        <v>779</v>
      </c>
      <c r="P63" s="1221"/>
      <c r="Q63" s="1221"/>
      <c r="R63" s="1221"/>
      <c r="S63" s="1221"/>
      <c r="T63" s="1221"/>
      <c r="U63" s="1221"/>
      <c r="V63" s="1222"/>
      <c r="W63" s="632" t="s">
        <v>633</v>
      </c>
      <c r="X63" s="1010"/>
      <c r="Y63" s="831"/>
      <c r="Z63" s="831" t="str">
        <f t="shared" si="0"/>
        <v>Группа потребителей</v>
      </c>
      <c r="AA63" s="831"/>
      <c r="AB63" s="831"/>
      <c r="AC63" s="831"/>
      <c r="AD63" s="1010"/>
      <c r="AE63" s="1010"/>
      <c r="AF63" s="1010"/>
      <c r="AG63" s="1010"/>
      <c r="AH63" s="1010"/>
      <c r="AI63" s="1010"/>
      <c r="AJ63" s="1010"/>
    </row>
    <row r="64" spans="1:36" s="1063" customFormat="1" ht="17.100000000000001" customHeight="1">
      <c r="A64" s="1217"/>
      <c r="B64" s="1217"/>
      <c r="C64" s="1217"/>
      <c r="D64" s="1217"/>
      <c r="E64" s="1217"/>
      <c r="F64" s="1217"/>
      <c r="G64" s="1081">
        <v>1</v>
      </c>
      <c r="H64" s="1081"/>
      <c r="I64" s="1217"/>
      <c r="J64" s="1217"/>
      <c r="K64" s="968">
        <v>1</v>
      </c>
      <c r="L64" s="1114" t="str">
        <f>mergeValue(A64) &amp;"."&amp; mergeValue(B64)&amp;"."&amp; mergeValue(C64)&amp;"."&amp; mergeValue(D64)&amp;"."&amp; mergeValue(E64)&amp;"."&amp; mergeValue(F64)&amp;"."&amp; mergeValue(G64)</f>
        <v>1.3.1.1.1.2.1</v>
      </c>
      <c r="M64" s="1071" t="s">
        <v>639</v>
      </c>
      <c r="N64" s="648"/>
      <c r="O64" s="685">
        <v>3255.77</v>
      </c>
      <c r="P64" s="765"/>
      <c r="Q64" s="1096"/>
      <c r="R64" s="1253" t="s">
        <v>1008</v>
      </c>
      <c r="S64" s="1224" t="s">
        <v>84</v>
      </c>
      <c r="T64" s="1253" t="s">
        <v>1009</v>
      </c>
      <c r="U64" s="1224" t="s">
        <v>84</v>
      </c>
      <c r="V64" s="765"/>
      <c r="W64" s="1234" t="s">
        <v>652</v>
      </c>
      <c r="X64" s="1010" t="str">
        <f>strCheckDate(O65:V65)</f>
        <v/>
      </c>
      <c r="Y64" s="831"/>
      <c r="Z64" s="831" t="str">
        <f t="shared" si="0"/>
        <v>вода</v>
      </c>
      <c r="AA64" s="831"/>
      <c r="AB64" s="831"/>
      <c r="AC64" s="831"/>
      <c r="AD64" s="1010"/>
      <c r="AE64" s="1010"/>
      <c r="AF64" s="1010"/>
      <c r="AG64" s="1010"/>
      <c r="AH64" s="1010"/>
      <c r="AI64" s="1010"/>
      <c r="AJ64" s="1010"/>
    </row>
    <row r="65" spans="1:36" s="1063" customFormat="1" ht="11.25" hidden="1" customHeight="1">
      <c r="A65" s="1217"/>
      <c r="B65" s="1217"/>
      <c r="C65" s="1217"/>
      <c r="D65" s="1217"/>
      <c r="E65" s="1217"/>
      <c r="F65" s="1217"/>
      <c r="G65" s="1081"/>
      <c r="H65" s="1081"/>
      <c r="I65" s="1217"/>
      <c r="J65" s="1217"/>
      <c r="K65" s="968"/>
      <c r="L65" s="802"/>
      <c r="M65" s="648"/>
      <c r="N65" s="648"/>
      <c r="O65" s="765"/>
      <c r="P65" s="765"/>
      <c r="Q65" s="771" t="str">
        <f>R64 &amp; "-" &amp; T64</f>
        <v>02.05.2023-31.12.2023</v>
      </c>
      <c r="R65" s="1223"/>
      <c r="S65" s="1224"/>
      <c r="T65" s="1223"/>
      <c r="U65" s="1224"/>
      <c r="V65" s="765"/>
      <c r="W65" s="1235"/>
      <c r="X65" s="1010"/>
      <c r="Y65" s="831"/>
      <c r="Z65" s="831" t="str">
        <f t="shared" si="0"/>
        <v/>
      </c>
      <c r="AA65" s="831"/>
      <c r="AB65" s="831"/>
      <c r="AC65" s="831"/>
      <c r="AD65" s="1010"/>
      <c r="AE65" s="1010"/>
      <c r="AF65" s="1010"/>
      <c r="AG65" s="1010"/>
      <c r="AH65" s="1010"/>
      <c r="AI65" s="1010"/>
      <c r="AJ65" s="1010"/>
    </row>
    <row r="66" spans="1:36" s="1063" customFormat="1" ht="15" customHeight="1">
      <c r="A66" s="1217"/>
      <c r="B66" s="1217"/>
      <c r="C66" s="1217"/>
      <c r="D66" s="1217"/>
      <c r="E66" s="1217"/>
      <c r="F66" s="1217"/>
      <c r="G66" s="1112"/>
      <c r="H66" s="1081"/>
      <c r="I66" s="1217"/>
      <c r="J66" s="1217"/>
      <c r="K66" s="967"/>
      <c r="L66" s="690"/>
      <c r="M66" s="559" t="s">
        <v>25</v>
      </c>
      <c r="N66" s="1008"/>
      <c r="O66" s="1008"/>
      <c r="P66" s="1008"/>
      <c r="Q66" s="1008"/>
      <c r="R66" s="1008"/>
      <c r="S66" s="1008"/>
      <c r="T66" s="1008"/>
      <c r="U66" s="1008"/>
      <c r="V66" s="764"/>
      <c r="W66" s="1236"/>
      <c r="X66" s="1010"/>
      <c r="Y66" s="831"/>
      <c r="Z66" s="831" t="str">
        <f t="shared" si="0"/>
        <v>Добавить вид теплоносителя (параметры теплоносителя)</v>
      </c>
      <c r="AA66" s="831"/>
      <c r="AB66" s="831"/>
      <c r="AC66" s="831"/>
      <c r="AD66" s="1010"/>
      <c r="AE66" s="1010"/>
      <c r="AF66" s="1010"/>
      <c r="AG66" s="1010"/>
      <c r="AH66" s="1010"/>
      <c r="AI66" s="1010"/>
      <c r="AJ66" s="1010"/>
    </row>
    <row r="67" spans="1:36" s="1063" customFormat="1" ht="90">
      <c r="A67" s="1217"/>
      <c r="B67" s="1217"/>
      <c r="C67" s="1217"/>
      <c r="D67" s="1217"/>
      <c r="E67" s="1217"/>
      <c r="F67" s="1217">
        <v>3</v>
      </c>
      <c r="G67" s="1081"/>
      <c r="H67" s="1081"/>
      <c r="I67" s="1217"/>
      <c r="J67" s="1252" t="s">
        <v>1668</v>
      </c>
      <c r="K67" s="968"/>
      <c r="L67" s="1114" t="str">
        <f>mergeValue(A67) &amp;"."&amp; mergeValue(B67)&amp;"."&amp; mergeValue(C67)&amp;"."&amp; mergeValue(D67)&amp;"."&amp; mergeValue(E67)&amp;"."&amp; mergeValue(F67)</f>
        <v>1.3.1.1.1.3</v>
      </c>
      <c r="M67" s="557" t="s">
        <v>10</v>
      </c>
      <c r="N67" s="648"/>
      <c r="O67" s="1220" t="s">
        <v>303</v>
      </c>
      <c r="P67" s="1221"/>
      <c r="Q67" s="1221"/>
      <c r="R67" s="1221"/>
      <c r="S67" s="1221"/>
      <c r="T67" s="1221"/>
      <c r="U67" s="1221"/>
      <c r="V67" s="1222"/>
      <c r="W67" s="632" t="s">
        <v>633</v>
      </c>
      <c r="X67" s="1010"/>
      <c r="Y67" s="831"/>
      <c r="Z67" s="831" t="str">
        <f t="shared" si="0"/>
        <v>Группа потребителей</v>
      </c>
      <c r="AA67" s="831"/>
      <c r="AB67" s="831"/>
      <c r="AC67" s="831"/>
      <c r="AD67" s="1010"/>
      <c r="AE67" s="1010"/>
      <c r="AF67" s="1010"/>
      <c r="AG67" s="1010"/>
      <c r="AH67" s="1010"/>
      <c r="AI67" s="1010"/>
      <c r="AJ67" s="1010"/>
    </row>
    <row r="68" spans="1:36" s="1063" customFormat="1" ht="17.100000000000001" customHeight="1">
      <c r="A68" s="1217"/>
      <c r="B68" s="1217"/>
      <c r="C68" s="1217"/>
      <c r="D68" s="1217"/>
      <c r="E68" s="1217"/>
      <c r="F68" s="1217"/>
      <c r="G68" s="1081">
        <v>1</v>
      </c>
      <c r="H68" s="1081"/>
      <c r="I68" s="1217"/>
      <c r="J68" s="1217"/>
      <c r="K68" s="968">
        <v>1</v>
      </c>
      <c r="L68" s="1114" t="str">
        <f>mergeValue(A68) &amp;"."&amp; mergeValue(B68)&amp;"."&amp; mergeValue(C68)&amp;"."&amp; mergeValue(D68)&amp;"."&amp; mergeValue(E68)&amp;"."&amp; mergeValue(F68)&amp;"."&amp; mergeValue(G68)</f>
        <v>1.3.1.1.1.3.1</v>
      </c>
      <c r="M68" s="1071" t="s">
        <v>639</v>
      </c>
      <c r="N68" s="648"/>
      <c r="O68" s="685">
        <v>2713.14</v>
      </c>
      <c r="P68" s="765"/>
      <c r="Q68" s="1096"/>
      <c r="R68" s="1253" t="s">
        <v>1008</v>
      </c>
      <c r="S68" s="1224" t="s">
        <v>84</v>
      </c>
      <c r="T68" s="1253" t="s">
        <v>1009</v>
      </c>
      <c r="U68" s="1224" t="s">
        <v>84</v>
      </c>
      <c r="V68" s="765"/>
      <c r="W68" s="1234" t="s">
        <v>652</v>
      </c>
      <c r="X68" s="1010" t="str">
        <f>strCheckDate(O69:V69)</f>
        <v/>
      </c>
      <c r="Y68" s="831"/>
      <c r="Z68" s="831" t="str">
        <f t="shared" si="0"/>
        <v>вода</v>
      </c>
      <c r="AA68" s="831"/>
      <c r="AB68" s="831"/>
      <c r="AC68" s="831"/>
      <c r="AD68" s="1010"/>
      <c r="AE68" s="1010"/>
      <c r="AF68" s="1010"/>
      <c r="AG68" s="1010"/>
      <c r="AH68" s="1010"/>
      <c r="AI68" s="1010"/>
      <c r="AJ68" s="1010"/>
    </row>
    <row r="69" spans="1:36" s="1063" customFormat="1" ht="11.25" hidden="1" customHeight="1">
      <c r="A69" s="1217"/>
      <c r="B69" s="1217"/>
      <c r="C69" s="1217"/>
      <c r="D69" s="1217"/>
      <c r="E69" s="1217"/>
      <c r="F69" s="1217"/>
      <c r="G69" s="1081"/>
      <c r="H69" s="1081"/>
      <c r="I69" s="1217"/>
      <c r="J69" s="1217"/>
      <c r="K69" s="968"/>
      <c r="L69" s="802"/>
      <c r="M69" s="648"/>
      <c r="N69" s="648"/>
      <c r="O69" s="765"/>
      <c r="P69" s="765"/>
      <c r="Q69" s="771" t="str">
        <f>R68 &amp; "-" &amp; T68</f>
        <v>02.05.2023-31.12.2023</v>
      </c>
      <c r="R69" s="1223"/>
      <c r="S69" s="1224"/>
      <c r="T69" s="1223"/>
      <c r="U69" s="1224"/>
      <c r="V69" s="765"/>
      <c r="W69" s="1235"/>
      <c r="X69" s="1010"/>
      <c r="Y69" s="831"/>
      <c r="Z69" s="831" t="str">
        <f t="shared" si="0"/>
        <v/>
      </c>
      <c r="AA69" s="831"/>
      <c r="AB69" s="831"/>
      <c r="AC69" s="831"/>
      <c r="AD69" s="1010"/>
      <c r="AE69" s="1010"/>
      <c r="AF69" s="1010"/>
      <c r="AG69" s="1010"/>
      <c r="AH69" s="1010"/>
      <c r="AI69" s="1010"/>
      <c r="AJ69" s="1010"/>
    </row>
    <row r="70" spans="1:36" s="1063" customFormat="1" ht="15" customHeight="1">
      <c r="A70" s="1217"/>
      <c r="B70" s="1217"/>
      <c r="C70" s="1217"/>
      <c r="D70" s="1217"/>
      <c r="E70" s="1217"/>
      <c r="F70" s="1217"/>
      <c r="G70" s="1112"/>
      <c r="H70" s="1081"/>
      <c r="I70" s="1217"/>
      <c r="J70" s="1217"/>
      <c r="K70" s="967"/>
      <c r="L70" s="690"/>
      <c r="M70" s="559" t="s">
        <v>25</v>
      </c>
      <c r="N70" s="1008"/>
      <c r="O70" s="1008"/>
      <c r="P70" s="1008"/>
      <c r="Q70" s="1008"/>
      <c r="R70" s="1008"/>
      <c r="S70" s="1008"/>
      <c r="T70" s="1008"/>
      <c r="U70" s="1008"/>
      <c r="V70" s="764"/>
      <c r="W70" s="1236"/>
      <c r="X70" s="1010"/>
      <c r="Y70" s="831"/>
      <c r="Z70" s="831" t="str">
        <f t="shared" si="0"/>
        <v>Добавить вид теплоносителя (параметры теплоносителя)</v>
      </c>
      <c r="AA70" s="831"/>
      <c r="AB70" s="831"/>
      <c r="AC70" s="831"/>
      <c r="AD70" s="1010"/>
      <c r="AE70" s="1010"/>
      <c r="AF70" s="1010"/>
      <c r="AG70" s="1010"/>
      <c r="AH70" s="1010"/>
      <c r="AI70" s="1010"/>
      <c r="AJ70" s="1010"/>
    </row>
    <row r="71" spans="1:36" s="1063" customFormat="1" ht="15" customHeight="1">
      <c r="A71" s="1217"/>
      <c r="B71" s="1217"/>
      <c r="C71" s="1217"/>
      <c r="D71" s="1217"/>
      <c r="E71" s="1217"/>
      <c r="F71" s="1112"/>
      <c r="G71" s="1112"/>
      <c r="H71" s="1081"/>
      <c r="I71" s="1217"/>
      <c r="J71" s="1112"/>
      <c r="K71" s="967"/>
      <c r="L71" s="690"/>
      <c r="M71" s="558" t="s">
        <v>11</v>
      </c>
      <c r="N71" s="1008"/>
      <c r="O71" s="1008"/>
      <c r="P71" s="1008"/>
      <c r="Q71" s="1008"/>
      <c r="R71" s="1008"/>
      <c r="S71" s="1008"/>
      <c r="T71" s="1008"/>
      <c r="U71" s="1007"/>
      <c r="V71" s="1008"/>
      <c r="W71" s="667"/>
      <c r="X71" s="1010"/>
      <c r="Y71" s="831"/>
      <c r="Z71" s="831" t="str">
        <f t="shared" si="0"/>
        <v>Добавить группу потребителей</v>
      </c>
      <c r="AA71" s="831"/>
      <c r="AB71" s="831"/>
      <c r="AC71" s="831"/>
      <c r="AD71" s="1010"/>
      <c r="AE71" s="1010"/>
      <c r="AF71" s="1010"/>
      <c r="AG71" s="1010"/>
      <c r="AH71" s="1010"/>
      <c r="AI71" s="1010"/>
      <c r="AJ71" s="1010"/>
    </row>
    <row r="72" spans="1:36" s="1063" customFormat="1" ht="15" customHeight="1">
      <c r="A72" s="1217"/>
      <c r="B72" s="1217"/>
      <c r="C72" s="1217"/>
      <c r="D72" s="1217"/>
      <c r="E72" s="1084" t="s">
        <v>253</v>
      </c>
      <c r="F72" s="1112"/>
      <c r="G72" s="1112"/>
      <c r="H72" s="1112"/>
      <c r="I72" s="981"/>
      <c r="J72" s="1066"/>
      <c r="K72" s="965"/>
      <c r="L72" s="690"/>
      <c r="M72" s="1003" t="s">
        <v>12</v>
      </c>
      <c r="N72" s="1008"/>
      <c r="O72" s="1008"/>
      <c r="P72" s="1008"/>
      <c r="Q72" s="1008"/>
      <c r="R72" s="1008"/>
      <c r="S72" s="1008"/>
      <c r="T72" s="1008"/>
      <c r="U72" s="1007"/>
      <c r="V72" s="1008"/>
      <c r="W72" s="667"/>
      <c r="X72" s="1010"/>
      <c r="Y72" s="831"/>
      <c r="Z72" s="831" t="str">
        <f t="shared" si="0"/>
        <v>Добавить схему подключения</v>
      </c>
      <c r="AA72" s="831"/>
      <c r="AB72" s="831"/>
      <c r="AC72" s="831"/>
      <c r="AD72" s="1010"/>
      <c r="AE72" s="1010"/>
      <c r="AF72" s="1010"/>
      <c r="AG72" s="1010"/>
      <c r="AH72" s="1010"/>
      <c r="AI72" s="1010"/>
      <c r="AJ72" s="1010"/>
    </row>
    <row r="73" spans="1:36" s="1063" customFormat="1" ht="22.5">
      <c r="A73" s="1217"/>
      <c r="B73" s="1217"/>
      <c r="C73" s="1217">
        <v>2</v>
      </c>
      <c r="D73" s="1081"/>
      <c r="E73" s="1112"/>
      <c r="F73" s="1112"/>
      <c r="G73" s="1112"/>
      <c r="H73" s="1112"/>
      <c r="I73" s="964"/>
      <c r="J73" s="956"/>
      <c r="K73" s="959"/>
      <c r="L73" s="1114" t="str">
        <f>mergeValue(A73) &amp;"."&amp; mergeValue(B73)&amp;"."&amp; mergeValue(C73)</f>
        <v>1.3.2</v>
      </c>
      <c r="M73" s="695" t="s">
        <v>7</v>
      </c>
      <c r="N73" s="648"/>
      <c r="O73" s="1254" t="str">
        <f>IF('Перечень тарифов'!R29="","","" &amp; 'Перечень тарифов'!R29 &amp; "")</f>
        <v>Теплоснабжение с. Ванзеват</v>
      </c>
      <c r="P73" s="1255"/>
      <c r="Q73" s="1255"/>
      <c r="R73" s="1255"/>
      <c r="S73" s="1255"/>
      <c r="T73" s="1255"/>
      <c r="U73" s="1255"/>
      <c r="V73" s="1256"/>
      <c r="W73" s="632" t="s">
        <v>630</v>
      </c>
      <c r="X73" s="1010"/>
      <c r="Y73" s="831"/>
      <c r="Z73" s="831" t="str">
        <f t="shared" si="0"/>
        <v xml:space="preserve">Наименование системы теплоснабжения </v>
      </c>
      <c r="AA73" s="831"/>
      <c r="AB73" s="831"/>
      <c r="AC73" s="831"/>
      <c r="AD73" s="1010"/>
      <c r="AE73" s="1010"/>
      <c r="AF73" s="1010"/>
      <c r="AG73" s="1010"/>
      <c r="AH73" s="1010"/>
      <c r="AI73" s="1010"/>
      <c r="AJ73" s="1010"/>
    </row>
    <row r="74" spans="1:36" s="1063" customFormat="1" hidden="1">
      <c r="A74" s="1217"/>
      <c r="B74" s="1217"/>
      <c r="C74" s="1217"/>
      <c r="D74" s="1217">
        <v>1</v>
      </c>
      <c r="E74" s="1112"/>
      <c r="F74" s="1112"/>
      <c r="G74" s="1112"/>
      <c r="H74" s="1112"/>
      <c r="I74" s="964"/>
      <c r="J74" s="956"/>
      <c r="K74" s="959"/>
      <c r="L74" s="1114" t="str">
        <f>mergeValue(A74) &amp;"."&amp; mergeValue(B74)&amp;"."&amp; mergeValue(C74)&amp;"."&amp; mergeValue(D74)</f>
        <v>1.3.2.1</v>
      </c>
      <c r="M74" s="696"/>
      <c r="N74" s="648"/>
      <c r="O74" s="1254"/>
      <c r="P74" s="1255"/>
      <c r="Q74" s="1255"/>
      <c r="R74" s="1255"/>
      <c r="S74" s="1255"/>
      <c r="T74" s="1255"/>
      <c r="U74" s="1255"/>
      <c r="V74" s="1256"/>
      <c r="W74" s="632"/>
      <c r="X74" s="1010"/>
      <c r="Y74" s="831"/>
      <c r="Z74" s="831" t="str">
        <f t="shared" si="0"/>
        <v/>
      </c>
      <c r="AA74" s="831"/>
      <c r="AB74" s="831"/>
      <c r="AC74" s="831"/>
      <c r="AD74" s="1010"/>
      <c r="AE74" s="1010"/>
      <c r="AF74" s="1010"/>
      <c r="AG74" s="1010"/>
      <c r="AH74" s="1010"/>
      <c r="AI74" s="1010"/>
      <c r="AJ74" s="1010"/>
    </row>
    <row r="75" spans="1:36" s="1063" customFormat="1" ht="101.25">
      <c r="A75" s="1217"/>
      <c r="B75" s="1217"/>
      <c r="C75" s="1217"/>
      <c r="D75" s="1217"/>
      <c r="E75" s="1217">
        <v>1</v>
      </c>
      <c r="F75" s="1112"/>
      <c r="G75" s="1112"/>
      <c r="H75" s="1081">
        <v>1</v>
      </c>
      <c r="I75" s="1217">
        <v>1</v>
      </c>
      <c r="J75" s="1112"/>
      <c r="K75" s="967"/>
      <c r="L75" s="1114" t="str">
        <f>mergeValue(A75) &amp;"."&amp; mergeValue(B75)&amp;"."&amp; mergeValue(C75)&amp;"."&amp; mergeValue(D75)&amp;"."&amp; mergeValue(E75)</f>
        <v>1.3.2.1.1</v>
      </c>
      <c r="M75" s="556" t="s">
        <v>9</v>
      </c>
      <c r="N75" s="648"/>
      <c r="O75" s="1220" t="s">
        <v>3</v>
      </c>
      <c r="P75" s="1221"/>
      <c r="Q75" s="1221"/>
      <c r="R75" s="1221"/>
      <c r="S75" s="1221"/>
      <c r="T75" s="1221"/>
      <c r="U75" s="1221"/>
      <c r="V75" s="1222"/>
      <c r="W75" s="632" t="s">
        <v>635</v>
      </c>
      <c r="X75" s="1010"/>
      <c r="Y75" s="831"/>
      <c r="Z75" s="831" t="str">
        <f t="shared" si="0"/>
        <v>Схема подключения теплопотребляющей установки к коллектору источника тепловой энергии</v>
      </c>
      <c r="AA75" s="831"/>
      <c r="AB75" s="831"/>
      <c r="AC75" s="831"/>
      <c r="AD75" s="1010"/>
      <c r="AE75" s="1010"/>
      <c r="AF75" s="1010"/>
      <c r="AG75" s="1010"/>
      <c r="AH75" s="1010"/>
      <c r="AI75" s="1010"/>
      <c r="AJ75" s="1010"/>
    </row>
    <row r="76" spans="1:36" s="1063" customFormat="1" ht="90">
      <c r="A76" s="1217"/>
      <c r="B76" s="1217"/>
      <c r="C76" s="1217"/>
      <c r="D76" s="1217"/>
      <c r="E76" s="1217"/>
      <c r="F76" s="1217">
        <v>1</v>
      </c>
      <c r="G76" s="1081"/>
      <c r="H76" s="1081"/>
      <c r="I76" s="1217"/>
      <c r="J76" s="1217">
        <v>1</v>
      </c>
      <c r="K76" s="968"/>
      <c r="L76" s="1114" t="str">
        <f>mergeValue(A76) &amp;"."&amp; mergeValue(B76)&amp;"."&amp; mergeValue(C76)&amp;"."&amp; mergeValue(D76)&amp;"."&amp; mergeValue(E76)&amp;"."&amp; mergeValue(F76)</f>
        <v>1.3.2.1.1.1</v>
      </c>
      <c r="M76" s="557" t="s">
        <v>10</v>
      </c>
      <c r="N76" s="648"/>
      <c r="O76" s="1220" t="s">
        <v>304</v>
      </c>
      <c r="P76" s="1221"/>
      <c r="Q76" s="1221"/>
      <c r="R76" s="1221"/>
      <c r="S76" s="1221"/>
      <c r="T76" s="1221"/>
      <c r="U76" s="1221"/>
      <c r="V76" s="1222"/>
      <c r="W76" s="632" t="s">
        <v>633</v>
      </c>
      <c r="X76" s="1010"/>
      <c r="Y76" s="831"/>
      <c r="Z76" s="831" t="str">
        <f t="shared" si="0"/>
        <v>Группа потребителей</v>
      </c>
      <c r="AA76" s="831"/>
      <c r="AB76" s="831"/>
      <c r="AC76" s="831"/>
      <c r="AD76" s="1010"/>
      <c r="AE76" s="1010"/>
      <c r="AF76" s="1010"/>
      <c r="AG76" s="1010"/>
      <c r="AH76" s="1010"/>
      <c r="AI76" s="1010"/>
      <c r="AJ76" s="1010"/>
    </row>
    <row r="77" spans="1:36" s="1063" customFormat="1" ht="17.100000000000001" customHeight="1">
      <c r="A77" s="1217"/>
      <c r="B77" s="1217"/>
      <c r="C77" s="1217"/>
      <c r="D77" s="1217"/>
      <c r="E77" s="1217"/>
      <c r="F77" s="1217"/>
      <c r="G77" s="1081">
        <v>1</v>
      </c>
      <c r="H77" s="1081"/>
      <c r="I77" s="1217"/>
      <c r="J77" s="1217"/>
      <c r="K77" s="968">
        <v>1</v>
      </c>
      <c r="L77" s="1114" t="str">
        <f>mergeValue(A77) &amp;"."&amp; mergeValue(B77)&amp;"."&amp; mergeValue(C77)&amp;"."&amp; mergeValue(D77)&amp;"."&amp; mergeValue(E77)&amp;"."&amp; mergeValue(F77)&amp;"."&amp; mergeValue(G77)</f>
        <v>1.3.2.1.1.1.1</v>
      </c>
      <c r="M77" s="1071" t="s">
        <v>639</v>
      </c>
      <c r="N77" s="648"/>
      <c r="O77" s="685">
        <v>5996.19</v>
      </c>
      <c r="P77" s="765"/>
      <c r="Q77" s="1096"/>
      <c r="R77" s="1253" t="s">
        <v>1008</v>
      </c>
      <c r="S77" s="1224" t="s">
        <v>84</v>
      </c>
      <c r="T77" s="1253" t="s">
        <v>1009</v>
      </c>
      <c r="U77" s="1224" t="s">
        <v>84</v>
      </c>
      <c r="V77" s="765"/>
      <c r="W77" s="1234" t="s">
        <v>652</v>
      </c>
      <c r="X77" s="1010" t="str">
        <f>strCheckDate(O78:V78)</f>
        <v/>
      </c>
      <c r="Y77" s="831"/>
      <c r="Z77" s="831" t="str">
        <f t="shared" si="0"/>
        <v>вода</v>
      </c>
      <c r="AA77" s="831"/>
      <c r="AB77" s="831"/>
      <c r="AC77" s="831"/>
      <c r="AD77" s="1010"/>
      <c r="AE77" s="1010"/>
      <c r="AF77" s="1010"/>
      <c r="AG77" s="1010"/>
      <c r="AH77" s="1010"/>
      <c r="AI77" s="1010"/>
      <c r="AJ77" s="1010"/>
    </row>
    <row r="78" spans="1:36" s="1063" customFormat="1" ht="11.25" hidden="1" customHeight="1">
      <c r="A78" s="1217"/>
      <c r="B78" s="1217"/>
      <c r="C78" s="1217"/>
      <c r="D78" s="1217"/>
      <c r="E78" s="1217"/>
      <c r="F78" s="1217"/>
      <c r="G78" s="1081"/>
      <c r="H78" s="1081"/>
      <c r="I78" s="1217"/>
      <c r="J78" s="1217"/>
      <c r="K78" s="968"/>
      <c r="L78" s="802"/>
      <c r="M78" s="648"/>
      <c r="N78" s="648"/>
      <c r="O78" s="765"/>
      <c r="P78" s="765"/>
      <c r="Q78" s="771" t="str">
        <f>R77 &amp; "-" &amp; T77</f>
        <v>02.05.2023-31.12.2023</v>
      </c>
      <c r="R78" s="1223"/>
      <c r="S78" s="1224"/>
      <c r="T78" s="1223"/>
      <c r="U78" s="1224"/>
      <c r="V78" s="765"/>
      <c r="W78" s="1235"/>
      <c r="X78" s="1010"/>
      <c r="Y78" s="831"/>
      <c r="Z78" s="831" t="str">
        <f t="shared" si="0"/>
        <v/>
      </c>
      <c r="AA78" s="831"/>
      <c r="AB78" s="831"/>
      <c r="AC78" s="831"/>
      <c r="AD78" s="1010"/>
      <c r="AE78" s="1010"/>
      <c r="AF78" s="1010"/>
      <c r="AG78" s="1010"/>
      <c r="AH78" s="1010"/>
      <c r="AI78" s="1010"/>
      <c r="AJ78" s="1010"/>
    </row>
    <row r="79" spans="1:36" s="1063" customFormat="1" ht="15" customHeight="1">
      <c r="A79" s="1217"/>
      <c r="B79" s="1217"/>
      <c r="C79" s="1217"/>
      <c r="D79" s="1217"/>
      <c r="E79" s="1217"/>
      <c r="F79" s="1217"/>
      <c r="G79" s="1112"/>
      <c r="H79" s="1081"/>
      <c r="I79" s="1217"/>
      <c r="J79" s="1217"/>
      <c r="K79" s="967"/>
      <c r="L79" s="690"/>
      <c r="M79" s="559" t="s">
        <v>25</v>
      </c>
      <c r="N79" s="1008"/>
      <c r="O79" s="1008"/>
      <c r="P79" s="1008"/>
      <c r="Q79" s="1008"/>
      <c r="R79" s="1008"/>
      <c r="S79" s="1008"/>
      <c r="T79" s="1008"/>
      <c r="U79" s="1008"/>
      <c r="V79" s="764"/>
      <c r="W79" s="1236"/>
      <c r="X79" s="1010"/>
      <c r="Y79" s="831"/>
      <c r="Z79" s="831" t="str">
        <f t="shared" si="0"/>
        <v>Добавить вид теплоносителя (параметры теплоносителя)</v>
      </c>
      <c r="AA79" s="831"/>
      <c r="AB79" s="831"/>
      <c r="AC79" s="831"/>
      <c r="AD79" s="1010"/>
      <c r="AE79" s="1010"/>
      <c r="AF79" s="1010"/>
      <c r="AG79" s="1010"/>
      <c r="AH79" s="1010"/>
      <c r="AI79" s="1010"/>
      <c r="AJ79" s="1010"/>
    </row>
    <row r="80" spans="1:36" s="1063" customFormat="1" ht="90">
      <c r="A80" s="1217"/>
      <c r="B80" s="1217"/>
      <c r="C80" s="1217"/>
      <c r="D80" s="1217"/>
      <c r="E80" s="1217"/>
      <c r="F80" s="1217">
        <v>2</v>
      </c>
      <c r="G80" s="1081"/>
      <c r="H80" s="1081"/>
      <c r="I80" s="1217"/>
      <c r="J80" s="1252" t="s">
        <v>1668</v>
      </c>
      <c r="K80" s="968"/>
      <c r="L80" s="1114" t="str">
        <f>mergeValue(A80) &amp;"."&amp; mergeValue(B80)&amp;"."&amp; mergeValue(C80)&amp;"."&amp; mergeValue(D80)&amp;"."&amp; mergeValue(E80)&amp;"."&amp; mergeValue(F80)</f>
        <v>1.3.2.1.1.2</v>
      </c>
      <c r="M80" s="557" t="s">
        <v>10</v>
      </c>
      <c r="N80" s="648"/>
      <c r="O80" s="1220" t="s">
        <v>779</v>
      </c>
      <c r="P80" s="1221"/>
      <c r="Q80" s="1221"/>
      <c r="R80" s="1221"/>
      <c r="S80" s="1221"/>
      <c r="T80" s="1221"/>
      <c r="U80" s="1221"/>
      <c r="V80" s="1222"/>
      <c r="W80" s="632" t="s">
        <v>633</v>
      </c>
      <c r="X80" s="1010"/>
      <c r="Y80" s="831"/>
      <c r="Z80" s="831" t="str">
        <f t="shared" si="0"/>
        <v>Группа потребителей</v>
      </c>
      <c r="AA80" s="831"/>
      <c r="AB80" s="831"/>
      <c r="AC80" s="831"/>
      <c r="AD80" s="1010"/>
      <c r="AE80" s="1010"/>
      <c r="AF80" s="1010"/>
      <c r="AG80" s="1010"/>
      <c r="AH80" s="1010"/>
      <c r="AI80" s="1010"/>
      <c r="AJ80" s="1010"/>
    </row>
    <row r="81" spans="1:36" s="1063" customFormat="1" ht="17.100000000000001" customHeight="1">
      <c r="A81" s="1217"/>
      <c r="B81" s="1217"/>
      <c r="C81" s="1217"/>
      <c r="D81" s="1217"/>
      <c r="E81" s="1217"/>
      <c r="F81" s="1217"/>
      <c r="G81" s="1081">
        <v>1</v>
      </c>
      <c r="H81" s="1081"/>
      <c r="I81" s="1217"/>
      <c r="J81" s="1217"/>
      <c r="K81" s="968">
        <v>1</v>
      </c>
      <c r="L81" s="1114" t="str">
        <f>mergeValue(A81) &amp;"."&amp; mergeValue(B81)&amp;"."&amp; mergeValue(C81)&amp;"."&amp; mergeValue(D81)&amp;"."&amp; mergeValue(E81)&amp;"."&amp; mergeValue(F81)&amp;"."&amp; mergeValue(G81)</f>
        <v>1.3.2.1.1.2.1</v>
      </c>
      <c r="M81" s="1071" t="s">
        <v>639</v>
      </c>
      <c r="N81" s="648"/>
      <c r="O81" s="685">
        <v>7195.43</v>
      </c>
      <c r="P81" s="765"/>
      <c r="Q81" s="1096"/>
      <c r="R81" s="1253" t="s">
        <v>1008</v>
      </c>
      <c r="S81" s="1224" t="s">
        <v>84</v>
      </c>
      <c r="T81" s="1253" t="s">
        <v>1009</v>
      </c>
      <c r="U81" s="1224" t="s">
        <v>84</v>
      </c>
      <c r="V81" s="765"/>
      <c r="W81" s="1234" t="s">
        <v>652</v>
      </c>
      <c r="X81" s="1010" t="str">
        <f>strCheckDate(O82:V82)</f>
        <v/>
      </c>
      <c r="Y81" s="831"/>
      <c r="Z81" s="831" t="str">
        <f t="shared" si="0"/>
        <v>вода</v>
      </c>
      <c r="AA81" s="831"/>
      <c r="AB81" s="831"/>
      <c r="AC81" s="831"/>
      <c r="AD81" s="1010"/>
      <c r="AE81" s="1010"/>
      <c r="AF81" s="1010"/>
      <c r="AG81" s="1010"/>
      <c r="AH81" s="1010"/>
      <c r="AI81" s="1010"/>
      <c r="AJ81" s="1010"/>
    </row>
    <row r="82" spans="1:36" s="1063" customFormat="1" ht="11.25" hidden="1" customHeight="1">
      <c r="A82" s="1217"/>
      <c r="B82" s="1217"/>
      <c r="C82" s="1217"/>
      <c r="D82" s="1217"/>
      <c r="E82" s="1217"/>
      <c r="F82" s="1217"/>
      <c r="G82" s="1081"/>
      <c r="H82" s="1081"/>
      <c r="I82" s="1217"/>
      <c r="J82" s="1217"/>
      <c r="K82" s="968"/>
      <c r="L82" s="802"/>
      <c r="M82" s="648"/>
      <c r="N82" s="648"/>
      <c r="O82" s="765"/>
      <c r="P82" s="765"/>
      <c r="Q82" s="771" t="str">
        <f>R81 &amp; "-" &amp; T81</f>
        <v>02.05.2023-31.12.2023</v>
      </c>
      <c r="R82" s="1223"/>
      <c r="S82" s="1224"/>
      <c r="T82" s="1223"/>
      <c r="U82" s="1224"/>
      <c r="V82" s="765"/>
      <c r="W82" s="1235"/>
      <c r="X82" s="1010"/>
      <c r="Y82" s="831"/>
      <c r="Z82" s="831" t="str">
        <f t="shared" si="0"/>
        <v/>
      </c>
      <c r="AA82" s="831"/>
      <c r="AB82" s="831"/>
      <c r="AC82" s="831"/>
      <c r="AD82" s="1010"/>
      <c r="AE82" s="1010"/>
      <c r="AF82" s="1010"/>
      <c r="AG82" s="1010"/>
      <c r="AH82" s="1010"/>
      <c r="AI82" s="1010"/>
      <c r="AJ82" s="1010"/>
    </row>
    <row r="83" spans="1:36" s="1063" customFormat="1" ht="15" customHeight="1">
      <c r="A83" s="1217"/>
      <c r="B83" s="1217"/>
      <c r="C83" s="1217"/>
      <c r="D83" s="1217"/>
      <c r="E83" s="1217"/>
      <c r="F83" s="1217"/>
      <c r="G83" s="1112"/>
      <c r="H83" s="1081"/>
      <c r="I83" s="1217"/>
      <c r="J83" s="1217"/>
      <c r="K83" s="967"/>
      <c r="L83" s="690"/>
      <c r="M83" s="559" t="s">
        <v>25</v>
      </c>
      <c r="N83" s="1008"/>
      <c r="O83" s="1008"/>
      <c r="P83" s="1008"/>
      <c r="Q83" s="1008"/>
      <c r="R83" s="1008"/>
      <c r="S83" s="1008"/>
      <c r="T83" s="1008"/>
      <c r="U83" s="1008"/>
      <c r="V83" s="764"/>
      <c r="W83" s="1236"/>
      <c r="X83" s="1010"/>
      <c r="Y83" s="831"/>
      <c r="Z83" s="831" t="str">
        <f t="shared" si="0"/>
        <v>Добавить вид теплоносителя (параметры теплоносителя)</v>
      </c>
      <c r="AA83" s="831"/>
      <c r="AB83" s="831"/>
      <c r="AC83" s="831"/>
      <c r="AD83" s="1010"/>
      <c r="AE83" s="1010"/>
      <c r="AF83" s="1010"/>
      <c r="AG83" s="1010"/>
      <c r="AH83" s="1010"/>
      <c r="AI83" s="1010"/>
      <c r="AJ83" s="1010"/>
    </row>
    <row r="84" spans="1:36" s="1063" customFormat="1" ht="90">
      <c r="A84" s="1217"/>
      <c r="B84" s="1217"/>
      <c r="C84" s="1217"/>
      <c r="D84" s="1217"/>
      <c r="E84" s="1217"/>
      <c r="F84" s="1217">
        <v>3</v>
      </c>
      <c r="G84" s="1081"/>
      <c r="H84" s="1081"/>
      <c r="I84" s="1217"/>
      <c r="J84" s="1252" t="s">
        <v>1668</v>
      </c>
      <c r="K84" s="968"/>
      <c r="L84" s="1114" t="str">
        <f>mergeValue(A84) &amp;"."&amp; mergeValue(B84)&amp;"."&amp; mergeValue(C84)&amp;"."&amp; mergeValue(D84)&amp;"."&amp; mergeValue(E84)&amp;"."&amp; mergeValue(F84)</f>
        <v>1.3.2.1.1.3</v>
      </c>
      <c r="M84" s="557" t="s">
        <v>10</v>
      </c>
      <c r="N84" s="648"/>
      <c r="O84" s="1220" t="s">
        <v>303</v>
      </c>
      <c r="P84" s="1221"/>
      <c r="Q84" s="1221"/>
      <c r="R84" s="1221"/>
      <c r="S84" s="1221"/>
      <c r="T84" s="1221"/>
      <c r="U84" s="1221"/>
      <c r="V84" s="1222"/>
      <c r="W84" s="632" t="s">
        <v>633</v>
      </c>
      <c r="X84" s="1010"/>
      <c r="Y84" s="831"/>
      <c r="Z84" s="831" t="str">
        <f t="shared" si="0"/>
        <v>Группа потребителей</v>
      </c>
      <c r="AA84" s="831"/>
      <c r="AB84" s="831"/>
      <c r="AC84" s="831"/>
      <c r="AD84" s="1010"/>
      <c r="AE84" s="1010"/>
      <c r="AF84" s="1010"/>
      <c r="AG84" s="1010"/>
      <c r="AH84" s="1010"/>
      <c r="AI84" s="1010"/>
      <c r="AJ84" s="1010"/>
    </row>
    <row r="85" spans="1:36" s="1063" customFormat="1" ht="17.100000000000001" customHeight="1">
      <c r="A85" s="1217"/>
      <c r="B85" s="1217"/>
      <c r="C85" s="1217"/>
      <c r="D85" s="1217"/>
      <c r="E85" s="1217"/>
      <c r="F85" s="1217"/>
      <c r="G85" s="1081">
        <v>1</v>
      </c>
      <c r="H85" s="1081"/>
      <c r="I85" s="1217"/>
      <c r="J85" s="1217"/>
      <c r="K85" s="968">
        <v>1</v>
      </c>
      <c r="L85" s="1114" t="str">
        <f>mergeValue(A85) &amp;"."&amp; mergeValue(B85)&amp;"."&amp; mergeValue(C85)&amp;"."&amp; mergeValue(D85)&amp;"."&amp; mergeValue(E85)&amp;"."&amp; mergeValue(F85)&amp;"."&amp; mergeValue(G85)</f>
        <v>1.3.2.1.1.3.1</v>
      </c>
      <c r="M85" s="1071" t="s">
        <v>639</v>
      </c>
      <c r="N85" s="648"/>
      <c r="O85" s="685">
        <v>5996.19</v>
      </c>
      <c r="P85" s="765"/>
      <c r="Q85" s="1096"/>
      <c r="R85" s="1253" t="s">
        <v>1008</v>
      </c>
      <c r="S85" s="1224" t="s">
        <v>84</v>
      </c>
      <c r="T85" s="1253" t="s">
        <v>1009</v>
      </c>
      <c r="U85" s="1224" t="s">
        <v>84</v>
      </c>
      <c r="V85" s="765"/>
      <c r="W85" s="1234" t="s">
        <v>652</v>
      </c>
      <c r="X85" s="1010" t="str">
        <f>strCheckDate(O86:V86)</f>
        <v/>
      </c>
      <c r="Y85" s="831"/>
      <c r="Z85" s="831" t="str">
        <f t="shared" si="0"/>
        <v>вода</v>
      </c>
      <c r="AA85" s="831"/>
      <c r="AB85" s="831"/>
      <c r="AC85" s="831"/>
      <c r="AD85" s="1010"/>
      <c r="AE85" s="1010"/>
      <c r="AF85" s="1010"/>
      <c r="AG85" s="1010"/>
      <c r="AH85" s="1010"/>
      <c r="AI85" s="1010"/>
      <c r="AJ85" s="1010"/>
    </row>
    <row r="86" spans="1:36" s="1063" customFormat="1" ht="11.25" hidden="1" customHeight="1">
      <c r="A86" s="1217"/>
      <c r="B86" s="1217"/>
      <c r="C86" s="1217"/>
      <c r="D86" s="1217"/>
      <c r="E86" s="1217"/>
      <c r="F86" s="1217"/>
      <c r="G86" s="1081"/>
      <c r="H86" s="1081"/>
      <c r="I86" s="1217"/>
      <c r="J86" s="1217"/>
      <c r="K86" s="968"/>
      <c r="L86" s="802"/>
      <c r="M86" s="648"/>
      <c r="N86" s="648"/>
      <c r="O86" s="765"/>
      <c r="P86" s="765"/>
      <c r="Q86" s="771" t="str">
        <f>R85 &amp; "-" &amp; T85</f>
        <v>02.05.2023-31.12.2023</v>
      </c>
      <c r="R86" s="1223"/>
      <c r="S86" s="1224"/>
      <c r="T86" s="1223"/>
      <c r="U86" s="1224"/>
      <c r="V86" s="765"/>
      <c r="W86" s="1235"/>
      <c r="X86" s="1010"/>
      <c r="Y86" s="831"/>
      <c r="Z86" s="831" t="str">
        <f t="shared" si="0"/>
        <v/>
      </c>
      <c r="AA86" s="831"/>
      <c r="AB86" s="831"/>
      <c r="AC86" s="831"/>
      <c r="AD86" s="1010"/>
      <c r="AE86" s="1010"/>
      <c r="AF86" s="1010"/>
      <c r="AG86" s="1010"/>
      <c r="AH86" s="1010"/>
      <c r="AI86" s="1010"/>
      <c r="AJ86" s="1010"/>
    </row>
    <row r="87" spans="1:36" s="1063" customFormat="1" ht="15" customHeight="1">
      <c r="A87" s="1217"/>
      <c r="B87" s="1217"/>
      <c r="C87" s="1217"/>
      <c r="D87" s="1217"/>
      <c r="E87" s="1217"/>
      <c r="F87" s="1217"/>
      <c r="G87" s="1112"/>
      <c r="H87" s="1081"/>
      <c r="I87" s="1217"/>
      <c r="J87" s="1217"/>
      <c r="K87" s="967"/>
      <c r="L87" s="690"/>
      <c r="M87" s="559" t="s">
        <v>25</v>
      </c>
      <c r="N87" s="1008"/>
      <c r="O87" s="1008"/>
      <c r="P87" s="1008"/>
      <c r="Q87" s="1008"/>
      <c r="R87" s="1008"/>
      <c r="S87" s="1008"/>
      <c r="T87" s="1008"/>
      <c r="U87" s="1008"/>
      <c r="V87" s="764"/>
      <c r="W87" s="1236"/>
      <c r="X87" s="1010"/>
      <c r="Y87" s="831"/>
      <c r="Z87" s="831" t="str">
        <f t="shared" si="0"/>
        <v>Добавить вид теплоносителя (параметры теплоносителя)</v>
      </c>
      <c r="AA87" s="831"/>
      <c r="AB87" s="831"/>
      <c r="AC87" s="831"/>
      <c r="AD87" s="1010"/>
      <c r="AE87" s="1010"/>
      <c r="AF87" s="1010"/>
      <c r="AG87" s="1010"/>
      <c r="AH87" s="1010"/>
      <c r="AI87" s="1010"/>
      <c r="AJ87" s="1010"/>
    </row>
    <row r="88" spans="1:36" s="1063" customFormat="1" ht="15" customHeight="1">
      <c r="A88" s="1217"/>
      <c r="B88" s="1217"/>
      <c r="C88" s="1217"/>
      <c r="D88" s="1217"/>
      <c r="E88" s="1217"/>
      <c r="F88" s="1112"/>
      <c r="G88" s="1112"/>
      <c r="H88" s="1081"/>
      <c r="I88" s="1217"/>
      <c r="J88" s="1112"/>
      <c r="K88" s="967"/>
      <c r="L88" s="690"/>
      <c r="M88" s="558" t="s">
        <v>11</v>
      </c>
      <c r="N88" s="1008"/>
      <c r="O88" s="1008"/>
      <c r="P88" s="1008"/>
      <c r="Q88" s="1008"/>
      <c r="R88" s="1008"/>
      <c r="S88" s="1008"/>
      <c r="T88" s="1008"/>
      <c r="U88" s="1007"/>
      <c r="V88" s="1008"/>
      <c r="W88" s="667"/>
      <c r="X88" s="1010"/>
      <c r="Y88" s="831"/>
      <c r="Z88" s="831" t="str">
        <f t="shared" si="0"/>
        <v>Добавить группу потребителей</v>
      </c>
      <c r="AA88" s="831"/>
      <c r="AB88" s="831"/>
      <c r="AC88" s="831"/>
      <c r="AD88" s="1010"/>
      <c r="AE88" s="1010"/>
      <c r="AF88" s="1010"/>
      <c r="AG88" s="1010"/>
      <c r="AH88" s="1010"/>
      <c r="AI88" s="1010"/>
      <c r="AJ88" s="1010"/>
    </row>
    <row r="89" spans="1:36" s="1063" customFormat="1" ht="15" customHeight="1">
      <c r="A89" s="1217"/>
      <c r="B89" s="1217"/>
      <c r="C89" s="1217"/>
      <c r="D89" s="1217"/>
      <c r="E89" s="1084" t="s">
        <v>253</v>
      </c>
      <c r="F89" s="1112"/>
      <c r="G89" s="1112"/>
      <c r="H89" s="1112"/>
      <c r="I89" s="981"/>
      <c r="J89" s="1066"/>
      <c r="K89" s="965"/>
      <c r="L89" s="690"/>
      <c r="M89" s="1003" t="s">
        <v>12</v>
      </c>
      <c r="N89" s="1008"/>
      <c r="O89" s="1008"/>
      <c r="P89" s="1008"/>
      <c r="Q89" s="1008"/>
      <c r="R89" s="1008"/>
      <c r="S89" s="1008"/>
      <c r="T89" s="1008"/>
      <c r="U89" s="1007"/>
      <c r="V89" s="1008"/>
      <c r="W89" s="667"/>
      <c r="X89" s="1010"/>
      <c r="Y89" s="831"/>
      <c r="Z89" s="831" t="str">
        <f t="shared" si="0"/>
        <v>Добавить схему подключения</v>
      </c>
      <c r="AA89" s="831"/>
      <c r="AB89" s="831"/>
      <c r="AC89" s="831"/>
      <c r="AD89" s="1010"/>
      <c r="AE89" s="1010"/>
      <c r="AF89" s="1010"/>
      <c r="AG89" s="1010"/>
      <c r="AH89" s="1010"/>
      <c r="AI89" s="1010"/>
      <c r="AJ89" s="1010"/>
    </row>
    <row r="90" spans="1:36" s="1063" customFormat="1" ht="22.5">
      <c r="A90" s="1217"/>
      <c r="B90" s="1217">
        <v>4</v>
      </c>
      <c r="C90" s="1081"/>
      <c r="D90" s="1081"/>
      <c r="E90" s="1112"/>
      <c r="F90" s="1112"/>
      <c r="G90" s="1112"/>
      <c r="H90" s="1112"/>
      <c r="I90" s="1107"/>
      <c r="J90" s="956"/>
      <c r="K90" s="959"/>
      <c r="L90" s="1114" t="str">
        <f>mergeValue(A90) &amp;"."&amp; mergeValue(B90)</f>
        <v>1.4</v>
      </c>
      <c r="M90" s="694" t="s">
        <v>16</v>
      </c>
      <c r="N90" s="648"/>
      <c r="O90" s="1254" t="str">
        <f>IF('Перечень тарифов'!N32="","","" &amp; 'Перечень тарифов'!N32 &amp; "")</f>
        <v>Белоярский муниципальный район, Верхнеказымский (71811406);</v>
      </c>
      <c r="P90" s="1255"/>
      <c r="Q90" s="1255"/>
      <c r="R90" s="1255"/>
      <c r="S90" s="1255"/>
      <c r="T90" s="1255"/>
      <c r="U90" s="1255"/>
      <c r="V90" s="1256"/>
      <c r="W90" s="632" t="s">
        <v>477</v>
      </c>
      <c r="X90" s="1010"/>
      <c r="Y90" s="831"/>
      <c r="Z90" s="831" t="str">
        <f t="shared" si="0"/>
        <v>Территория действия тарифа</v>
      </c>
      <c r="AA90" s="831"/>
      <c r="AB90" s="831"/>
      <c r="AC90" s="831"/>
      <c r="AD90" s="1010"/>
      <c r="AE90" s="1010"/>
      <c r="AF90" s="1010"/>
      <c r="AG90" s="1010"/>
      <c r="AH90" s="1010"/>
      <c r="AI90" s="1010"/>
      <c r="AJ90" s="1010"/>
    </row>
    <row r="91" spans="1:36" s="1063" customFormat="1" hidden="1">
      <c r="A91" s="1217"/>
      <c r="B91" s="1217"/>
      <c r="C91" s="1217">
        <v>1</v>
      </c>
      <c r="D91" s="1081"/>
      <c r="E91" s="1112"/>
      <c r="F91" s="1112"/>
      <c r="G91" s="1112"/>
      <c r="H91" s="1112"/>
      <c r="I91" s="964"/>
      <c r="J91" s="956"/>
      <c r="K91" s="959"/>
      <c r="L91" s="1114" t="str">
        <f>mergeValue(A91) &amp;"."&amp; mergeValue(B91)&amp;"."&amp; mergeValue(C91)</f>
        <v>1.4.1</v>
      </c>
      <c r="M91" s="695"/>
      <c r="N91" s="648"/>
      <c r="O91" s="1254"/>
      <c r="P91" s="1255"/>
      <c r="Q91" s="1255"/>
      <c r="R91" s="1255"/>
      <c r="S91" s="1255"/>
      <c r="T91" s="1255"/>
      <c r="U91" s="1255"/>
      <c r="V91" s="1256"/>
      <c r="W91" s="632"/>
      <c r="X91" s="1010"/>
      <c r="Y91" s="831"/>
      <c r="Z91" s="831" t="str">
        <f t="shared" si="0"/>
        <v/>
      </c>
      <c r="AA91" s="831"/>
      <c r="AB91" s="831"/>
      <c r="AC91" s="831"/>
      <c r="AD91" s="1010"/>
      <c r="AE91" s="1010"/>
      <c r="AF91" s="1010"/>
      <c r="AG91" s="1010"/>
      <c r="AH91" s="1010"/>
      <c r="AI91" s="1010"/>
      <c r="AJ91" s="1010"/>
    </row>
    <row r="92" spans="1:36" s="1063" customFormat="1" hidden="1">
      <c r="A92" s="1217"/>
      <c r="B92" s="1217"/>
      <c r="C92" s="1217"/>
      <c r="D92" s="1217">
        <v>1</v>
      </c>
      <c r="E92" s="1112"/>
      <c r="F92" s="1112"/>
      <c r="G92" s="1112"/>
      <c r="H92" s="1112"/>
      <c r="I92" s="964"/>
      <c r="J92" s="956"/>
      <c r="K92" s="959"/>
      <c r="L92" s="1114" t="str">
        <f>mergeValue(A92) &amp;"."&amp; mergeValue(B92)&amp;"."&amp; mergeValue(C92)&amp;"."&amp; mergeValue(D92)</f>
        <v>1.4.1.1</v>
      </c>
      <c r="M92" s="696"/>
      <c r="N92" s="648"/>
      <c r="O92" s="1254"/>
      <c r="P92" s="1255"/>
      <c r="Q92" s="1255"/>
      <c r="R92" s="1255"/>
      <c r="S92" s="1255"/>
      <c r="T92" s="1255"/>
      <c r="U92" s="1255"/>
      <c r="V92" s="1256"/>
      <c r="W92" s="632"/>
      <c r="X92" s="1010"/>
      <c r="Y92" s="831"/>
      <c r="Z92" s="831" t="str">
        <f t="shared" si="0"/>
        <v/>
      </c>
      <c r="AA92" s="831"/>
      <c r="AB92" s="831"/>
      <c r="AC92" s="831"/>
      <c r="AD92" s="1010"/>
      <c r="AE92" s="1010"/>
      <c r="AF92" s="1010"/>
      <c r="AG92" s="1010"/>
      <c r="AH92" s="1010"/>
      <c r="AI92" s="1010"/>
      <c r="AJ92" s="1010"/>
    </row>
    <row r="93" spans="1:36" s="1063" customFormat="1" ht="101.25">
      <c r="A93" s="1217"/>
      <c r="B93" s="1217"/>
      <c r="C93" s="1217"/>
      <c r="D93" s="1217"/>
      <c r="E93" s="1217">
        <v>1</v>
      </c>
      <c r="F93" s="1112"/>
      <c r="G93" s="1112"/>
      <c r="H93" s="1081">
        <v>1</v>
      </c>
      <c r="I93" s="1217">
        <v>1</v>
      </c>
      <c r="J93" s="1112"/>
      <c r="K93" s="967"/>
      <c r="L93" s="1114" t="str">
        <f>mergeValue(A93) &amp;"."&amp; mergeValue(B93)&amp;"."&amp; mergeValue(C93)&amp;"."&amp; mergeValue(D93)&amp;"."&amp; mergeValue(E93)</f>
        <v>1.4.1.1.1</v>
      </c>
      <c r="M93" s="556" t="s">
        <v>9</v>
      </c>
      <c r="N93" s="648"/>
      <c r="O93" s="1220" t="s">
        <v>3</v>
      </c>
      <c r="P93" s="1221"/>
      <c r="Q93" s="1221"/>
      <c r="R93" s="1221"/>
      <c r="S93" s="1221"/>
      <c r="T93" s="1221"/>
      <c r="U93" s="1221"/>
      <c r="V93" s="1222"/>
      <c r="W93" s="632" t="s">
        <v>635</v>
      </c>
      <c r="X93" s="1010"/>
      <c r="Y93" s="831"/>
      <c r="Z93" s="831" t="str">
        <f t="shared" si="0"/>
        <v>Схема подключения теплопотребляющей установки к коллектору источника тепловой энергии</v>
      </c>
      <c r="AA93" s="831"/>
      <c r="AB93" s="831"/>
      <c r="AC93" s="831"/>
      <c r="AD93" s="1010"/>
      <c r="AE93" s="1010"/>
      <c r="AF93" s="1010"/>
      <c r="AG93" s="1010"/>
      <c r="AH93" s="1010"/>
      <c r="AI93" s="1010"/>
      <c r="AJ93" s="1010"/>
    </row>
    <row r="94" spans="1:36" s="1063" customFormat="1" ht="90">
      <c r="A94" s="1217"/>
      <c r="B94" s="1217"/>
      <c r="C94" s="1217"/>
      <c r="D94" s="1217"/>
      <c r="E94" s="1217"/>
      <c r="F94" s="1217">
        <v>1</v>
      </c>
      <c r="G94" s="1081"/>
      <c r="H94" s="1081"/>
      <c r="I94" s="1217"/>
      <c r="J94" s="1217">
        <v>1</v>
      </c>
      <c r="K94" s="968"/>
      <c r="L94" s="1114" t="str">
        <f>mergeValue(A94) &amp;"."&amp; mergeValue(B94)&amp;"."&amp; mergeValue(C94)&amp;"."&amp; mergeValue(D94)&amp;"."&amp; mergeValue(E94)&amp;"."&amp; mergeValue(F94)</f>
        <v>1.4.1.1.1.1</v>
      </c>
      <c r="M94" s="557" t="s">
        <v>10</v>
      </c>
      <c r="N94" s="648"/>
      <c r="O94" s="1220" t="s">
        <v>304</v>
      </c>
      <c r="P94" s="1221"/>
      <c r="Q94" s="1221"/>
      <c r="R94" s="1221"/>
      <c r="S94" s="1221"/>
      <c r="T94" s="1221"/>
      <c r="U94" s="1221"/>
      <c r="V94" s="1222"/>
      <c r="W94" s="632" t="s">
        <v>633</v>
      </c>
      <c r="X94" s="1010"/>
      <c r="Y94" s="831"/>
      <c r="Z94" s="831" t="str">
        <f t="shared" si="0"/>
        <v>Группа потребителей</v>
      </c>
      <c r="AA94" s="831"/>
      <c r="AB94" s="831"/>
      <c r="AC94" s="831"/>
      <c r="AD94" s="1010"/>
      <c r="AE94" s="1010"/>
      <c r="AF94" s="1010"/>
      <c r="AG94" s="1010"/>
      <c r="AH94" s="1010"/>
      <c r="AI94" s="1010"/>
      <c r="AJ94" s="1010"/>
    </row>
    <row r="95" spans="1:36" s="1063" customFormat="1" ht="17.100000000000001" customHeight="1">
      <c r="A95" s="1217"/>
      <c r="B95" s="1217"/>
      <c r="C95" s="1217"/>
      <c r="D95" s="1217"/>
      <c r="E95" s="1217"/>
      <c r="F95" s="1217"/>
      <c r="G95" s="1081">
        <v>1</v>
      </c>
      <c r="H95" s="1081"/>
      <c r="I95" s="1217"/>
      <c r="J95" s="1217"/>
      <c r="K95" s="968">
        <v>1</v>
      </c>
      <c r="L95" s="1114" t="str">
        <f>mergeValue(A95) &amp;"."&amp; mergeValue(B95)&amp;"."&amp; mergeValue(C95)&amp;"."&amp; mergeValue(D95)&amp;"."&amp; mergeValue(E95)&amp;"."&amp; mergeValue(F95)&amp;"."&amp; mergeValue(G95)</f>
        <v>1.4.1.1.1.1.1</v>
      </c>
      <c r="M95" s="1071" t="s">
        <v>639</v>
      </c>
      <c r="N95" s="648"/>
      <c r="O95" s="685">
        <v>1209.43</v>
      </c>
      <c r="P95" s="765"/>
      <c r="Q95" s="1096"/>
      <c r="R95" s="1253" t="s">
        <v>1008</v>
      </c>
      <c r="S95" s="1224" t="s">
        <v>84</v>
      </c>
      <c r="T95" s="1253" t="s">
        <v>1009</v>
      </c>
      <c r="U95" s="1224" t="s">
        <v>84</v>
      </c>
      <c r="V95" s="765"/>
      <c r="W95" s="1234" t="s">
        <v>652</v>
      </c>
      <c r="X95" s="1010" t="str">
        <f>strCheckDate(O96:V96)</f>
        <v/>
      </c>
      <c r="Y95" s="831"/>
      <c r="Z95" s="831" t="str">
        <f t="shared" si="0"/>
        <v>вода</v>
      </c>
      <c r="AA95" s="831"/>
      <c r="AB95" s="831"/>
      <c r="AC95" s="831"/>
      <c r="AD95" s="1010"/>
      <c r="AE95" s="1010"/>
      <c r="AF95" s="1010"/>
      <c r="AG95" s="1010"/>
      <c r="AH95" s="1010"/>
      <c r="AI95" s="1010"/>
      <c r="AJ95" s="1010"/>
    </row>
    <row r="96" spans="1:36" s="1063" customFormat="1" ht="11.25" hidden="1" customHeight="1">
      <c r="A96" s="1217"/>
      <c r="B96" s="1217"/>
      <c r="C96" s="1217"/>
      <c r="D96" s="1217"/>
      <c r="E96" s="1217"/>
      <c r="F96" s="1217"/>
      <c r="G96" s="1081"/>
      <c r="H96" s="1081"/>
      <c r="I96" s="1217"/>
      <c r="J96" s="1217"/>
      <c r="K96" s="968"/>
      <c r="L96" s="802"/>
      <c r="M96" s="648"/>
      <c r="N96" s="648"/>
      <c r="O96" s="765"/>
      <c r="P96" s="765"/>
      <c r="Q96" s="771" t="str">
        <f>R95 &amp; "-" &amp; T95</f>
        <v>02.05.2023-31.12.2023</v>
      </c>
      <c r="R96" s="1223"/>
      <c r="S96" s="1224"/>
      <c r="T96" s="1223"/>
      <c r="U96" s="1224"/>
      <c r="V96" s="765"/>
      <c r="W96" s="1235"/>
      <c r="X96" s="1010"/>
      <c r="Y96" s="831"/>
      <c r="Z96" s="831" t="str">
        <f t="shared" si="0"/>
        <v/>
      </c>
      <c r="AA96" s="831"/>
      <c r="AB96" s="831"/>
      <c r="AC96" s="831"/>
      <c r="AD96" s="1010"/>
      <c r="AE96" s="1010"/>
      <c r="AF96" s="1010"/>
      <c r="AG96" s="1010"/>
      <c r="AH96" s="1010"/>
      <c r="AI96" s="1010"/>
      <c r="AJ96" s="1010"/>
    </row>
    <row r="97" spans="1:36" s="1063" customFormat="1" ht="15" customHeight="1">
      <c r="A97" s="1217"/>
      <c r="B97" s="1217"/>
      <c r="C97" s="1217"/>
      <c r="D97" s="1217"/>
      <c r="E97" s="1217"/>
      <c r="F97" s="1217"/>
      <c r="G97" s="1112"/>
      <c r="H97" s="1081"/>
      <c r="I97" s="1217"/>
      <c r="J97" s="1217"/>
      <c r="K97" s="967"/>
      <c r="L97" s="690"/>
      <c r="M97" s="559" t="s">
        <v>25</v>
      </c>
      <c r="N97" s="1008"/>
      <c r="O97" s="1008"/>
      <c r="P97" s="1008"/>
      <c r="Q97" s="1008"/>
      <c r="R97" s="1008"/>
      <c r="S97" s="1008"/>
      <c r="T97" s="1008"/>
      <c r="U97" s="1008"/>
      <c r="V97" s="764"/>
      <c r="W97" s="1236"/>
      <c r="X97" s="1010"/>
      <c r="Y97" s="831"/>
      <c r="Z97" s="831" t="str">
        <f t="shared" si="0"/>
        <v>Добавить вид теплоносителя (параметры теплоносителя)</v>
      </c>
      <c r="AA97" s="831"/>
      <c r="AB97" s="831"/>
      <c r="AC97" s="831"/>
      <c r="AD97" s="1010"/>
      <c r="AE97" s="1010"/>
      <c r="AF97" s="1010"/>
      <c r="AG97" s="1010"/>
      <c r="AH97" s="1010"/>
      <c r="AI97" s="1010"/>
      <c r="AJ97" s="1010"/>
    </row>
    <row r="98" spans="1:36" s="1063" customFormat="1" ht="90">
      <c r="A98" s="1217"/>
      <c r="B98" s="1217"/>
      <c r="C98" s="1217"/>
      <c r="D98" s="1217"/>
      <c r="E98" s="1217"/>
      <c r="F98" s="1217">
        <v>2</v>
      </c>
      <c r="G98" s="1081"/>
      <c r="H98" s="1081"/>
      <c r="I98" s="1217"/>
      <c r="J98" s="1252" t="s">
        <v>1668</v>
      </c>
      <c r="K98" s="968"/>
      <c r="L98" s="1114" t="str">
        <f>mergeValue(A98) &amp;"."&amp; mergeValue(B98)&amp;"."&amp; mergeValue(C98)&amp;"."&amp; mergeValue(D98)&amp;"."&amp; mergeValue(E98)&amp;"."&amp; mergeValue(F98)</f>
        <v>1.4.1.1.1.2</v>
      </c>
      <c r="M98" s="557" t="s">
        <v>10</v>
      </c>
      <c r="N98" s="648"/>
      <c r="O98" s="1220" t="s">
        <v>779</v>
      </c>
      <c r="P98" s="1221"/>
      <c r="Q98" s="1221"/>
      <c r="R98" s="1221"/>
      <c r="S98" s="1221"/>
      <c r="T98" s="1221"/>
      <c r="U98" s="1221"/>
      <c r="V98" s="1222"/>
      <c r="W98" s="632" t="s">
        <v>633</v>
      </c>
      <c r="X98" s="1010"/>
      <c r="Y98" s="831"/>
      <c r="Z98" s="831" t="str">
        <f t="shared" si="0"/>
        <v>Группа потребителей</v>
      </c>
      <c r="AA98" s="831"/>
      <c r="AB98" s="831"/>
      <c r="AC98" s="831"/>
      <c r="AD98" s="1010"/>
      <c r="AE98" s="1010"/>
      <c r="AF98" s="1010"/>
      <c r="AG98" s="1010"/>
      <c r="AH98" s="1010"/>
      <c r="AI98" s="1010"/>
      <c r="AJ98" s="1010"/>
    </row>
    <row r="99" spans="1:36" s="1063" customFormat="1" ht="17.100000000000001" customHeight="1">
      <c r="A99" s="1217"/>
      <c r="B99" s="1217"/>
      <c r="C99" s="1217"/>
      <c r="D99" s="1217"/>
      <c r="E99" s="1217"/>
      <c r="F99" s="1217"/>
      <c r="G99" s="1081">
        <v>1</v>
      </c>
      <c r="H99" s="1081"/>
      <c r="I99" s="1217"/>
      <c r="J99" s="1217"/>
      <c r="K99" s="968">
        <v>1</v>
      </c>
      <c r="L99" s="1114" t="str">
        <f>mergeValue(A99) &amp;"."&amp; mergeValue(B99)&amp;"."&amp; mergeValue(C99)&amp;"."&amp; mergeValue(D99)&amp;"."&amp; mergeValue(E99)&amp;"."&amp; mergeValue(F99)&amp;"."&amp; mergeValue(G99)</f>
        <v>1.4.1.1.1.2.1</v>
      </c>
      <c r="M99" s="1071" t="s">
        <v>639</v>
      </c>
      <c r="N99" s="648"/>
      <c r="O99" s="685">
        <v>1451.32</v>
      </c>
      <c r="P99" s="765"/>
      <c r="Q99" s="1096"/>
      <c r="R99" s="1253" t="s">
        <v>1008</v>
      </c>
      <c r="S99" s="1224" t="s">
        <v>84</v>
      </c>
      <c r="T99" s="1253" t="s">
        <v>1009</v>
      </c>
      <c r="U99" s="1224" t="s">
        <v>84</v>
      </c>
      <c r="V99" s="765"/>
      <c r="W99" s="1234" t="s">
        <v>652</v>
      </c>
      <c r="X99" s="1010" t="str">
        <f>strCheckDate(O100:V100)</f>
        <v/>
      </c>
      <c r="Y99" s="831"/>
      <c r="Z99" s="831" t="str">
        <f t="shared" si="0"/>
        <v>вода</v>
      </c>
      <c r="AA99" s="831"/>
      <c r="AB99" s="831"/>
      <c r="AC99" s="831"/>
      <c r="AD99" s="1010"/>
      <c r="AE99" s="1010"/>
      <c r="AF99" s="1010"/>
      <c r="AG99" s="1010"/>
      <c r="AH99" s="1010"/>
      <c r="AI99" s="1010"/>
      <c r="AJ99" s="1010"/>
    </row>
    <row r="100" spans="1:36" s="1063" customFormat="1" ht="11.25" hidden="1" customHeight="1">
      <c r="A100" s="1217"/>
      <c r="B100" s="1217"/>
      <c r="C100" s="1217"/>
      <c r="D100" s="1217"/>
      <c r="E100" s="1217"/>
      <c r="F100" s="1217"/>
      <c r="G100" s="1081"/>
      <c r="H100" s="1081"/>
      <c r="I100" s="1217"/>
      <c r="J100" s="1217"/>
      <c r="K100" s="968"/>
      <c r="L100" s="802"/>
      <c r="M100" s="648"/>
      <c r="N100" s="648"/>
      <c r="O100" s="765"/>
      <c r="P100" s="765"/>
      <c r="Q100" s="771" t="str">
        <f>R99 &amp; "-" &amp; T99</f>
        <v>02.05.2023-31.12.2023</v>
      </c>
      <c r="R100" s="1223"/>
      <c r="S100" s="1224"/>
      <c r="T100" s="1223"/>
      <c r="U100" s="1224"/>
      <c r="V100" s="765"/>
      <c r="W100" s="1235"/>
      <c r="X100" s="1010"/>
      <c r="Y100" s="831"/>
      <c r="Z100" s="831" t="str">
        <f t="shared" si="0"/>
        <v/>
      </c>
      <c r="AA100" s="831"/>
      <c r="AB100" s="831"/>
      <c r="AC100" s="831"/>
      <c r="AD100" s="1010"/>
      <c r="AE100" s="1010"/>
      <c r="AF100" s="1010"/>
      <c r="AG100" s="1010"/>
      <c r="AH100" s="1010"/>
      <c r="AI100" s="1010"/>
      <c r="AJ100" s="1010"/>
    </row>
    <row r="101" spans="1:36" s="1063" customFormat="1" ht="15" customHeight="1">
      <c r="A101" s="1217"/>
      <c r="B101" s="1217"/>
      <c r="C101" s="1217"/>
      <c r="D101" s="1217"/>
      <c r="E101" s="1217"/>
      <c r="F101" s="1217"/>
      <c r="G101" s="1112"/>
      <c r="H101" s="1081"/>
      <c r="I101" s="1217"/>
      <c r="J101" s="1217"/>
      <c r="K101" s="967"/>
      <c r="L101" s="690"/>
      <c r="M101" s="559" t="s">
        <v>25</v>
      </c>
      <c r="N101" s="1008"/>
      <c r="O101" s="1008"/>
      <c r="P101" s="1008"/>
      <c r="Q101" s="1008"/>
      <c r="R101" s="1008"/>
      <c r="S101" s="1008"/>
      <c r="T101" s="1008"/>
      <c r="U101" s="1008"/>
      <c r="V101" s="764"/>
      <c r="W101" s="1236"/>
      <c r="X101" s="1010"/>
      <c r="Y101" s="831"/>
      <c r="Z101" s="831" t="str">
        <f t="shared" si="0"/>
        <v>Добавить вид теплоносителя (параметры теплоносителя)</v>
      </c>
      <c r="AA101" s="831"/>
      <c r="AB101" s="831"/>
      <c r="AC101" s="831"/>
      <c r="AD101" s="1010"/>
      <c r="AE101" s="1010"/>
      <c r="AF101" s="1010"/>
      <c r="AG101" s="1010"/>
      <c r="AH101" s="1010"/>
      <c r="AI101" s="1010"/>
      <c r="AJ101" s="1010"/>
    </row>
    <row r="102" spans="1:36" s="1063" customFormat="1" ht="90">
      <c r="A102" s="1217"/>
      <c r="B102" s="1217"/>
      <c r="C102" s="1217"/>
      <c r="D102" s="1217"/>
      <c r="E102" s="1217"/>
      <c r="F102" s="1217">
        <v>3</v>
      </c>
      <c r="G102" s="1081"/>
      <c r="H102" s="1081"/>
      <c r="I102" s="1217"/>
      <c r="J102" s="1252" t="s">
        <v>1668</v>
      </c>
      <c r="K102" s="968"/>
      <c r="L102" s="1114" t="str">
        <f>mergeValue(A102) &amp;"."&amp; mergeValue(B102)&amp;"."&amp; mergeValue(C102)&amp;"."&amp; mergeValue(D102)&amp;"."&amp; mergeValue(E102)&amp;"."&amp; mergeValue(F102)</f>
        <v>1.4.1.1.1.3</v>
      </c>
      <c r="M102" s="557" t="s">
        <v>10</v>
      </c>
      <c r="N102" s="648"/>
      <c r="O102" s="1220" t="s">
        <v>303</v>
      </c>
      <c r="P102" s="1221"/>
      <c r="Q102" s="1221"/>
      <c r="R102" s="1221"/>
      <c r="S102" s="1221"/>
      <c r="T102" s="1221"/>
      <c r="U102" s="1221"/>
      <c r="V102" s="1222"/>
      <c r="W102" s="632" t="s">
        <v>633</v>
      </c>
      <c r="X102" s="1010"/>
      <c r="Y102" s="831"/>
      <c r="Z102" s="831" t="str">
        <f t="shared" si="0"/>
        <v>Группа потребителей</v>
      </c>
      <c r="AA102" s="831"/>
      <c r="AB102" s="831"/>
      <c r="AC102" s="831"/>
      <c r="AD102" s="1010"/>
      <c r="AE102" s="1010"/>
      <c r="AF102" s="1010"/>
      <c r="AG102" s="1010"/>
      <c r="AH102" s="1010"/>
      <c r="AI102" s="1010"/>
      <c r="AJ102" s="1010"/>
    </row>
    <row r="103" spans="1:36" s="1063" customFormat="1" ht="17.100000000000001" customHeight="1">
      <c r="A103" s="1217"/>
      <c r="B103" s="1217"/>
      <c r="C103" s="1217"/>
      <c r="D103" s="1217"/>
      <c r="E103" s="1217"/>
      <c r="F103" s="1217"/>
      <c r="G103" s="1081">
        <v>1</v>
      </c>
      <c r="H103" s="1081"/>
      <c r="I103" s="1217"/>
      <c r="J103" s="1217"/>
      <c r="K103" s="968">
        <v>1</v>
      </c>
      <c r="L103" s="1114" t="str">
        <f>mergeValue(A103) &amp;"."&amp; mergeValue(B103)&amp;"."&amp; mergeValue(C103)&amp;"."&amp; mergeValue(D103)&amp;"."&amp; mergeValue(E103)&amp;"."&amp; mergeValue(F103)&amp;"."&amp; mergeValue(G103)</f>
        <v>1.4.1.1.1.3.1</v>
      </c>
      <c r="M103" s="1071" t="s">
        <v>639</v>
      </c>
      <c r="N103" s="648"/>
      <c r="O103" s="685">
        <v>1209.43</v>
      </c>
      <c r="P103" s="765"/>
      <c r="Q103" s="1096"/>
      <c r="R103" s="1253" t="s">
        <v>1008</v>
      </c>
      <c r="S103" s="1224" t="s">
        <v>84</v>
      </c>
      <c r="T103" s="1253" t="s">
        <v>1009</v>
      </c>
      <c r="U103" s="1224" t="s">
        <v>84</v>
      </c>
      <c r="V103" s="765"/>
      <c r="W103" s="1234" t="s">
        <v>652</v>
      </c>
      <c r="X103" s="1010" t="str">
        <f>strCheckDate(O104:V104)</f>
        <v/>
      </c>
      <c r="Y103" s="831"/>
      <c r="Z103" s="831" t="str">
        <f t="shared" si="0"/>
        <v>вода</v>
      </c>
      <c r="AA103" s="831"/>
      <c r="AB103" s="831"/>
      <c r="AC103" s="831"/>
      <c r="AD103" s="1010"/>
      <c r="AE103" s="1010"/>
      <c r="AF103" s="1010"/>
      <c r="AG103" s="1010"/>
      <c r="AH103" s="1010"/>
      <c r="AI103" s="1010"/>
      <c r="AJ103" s="1010"/>
    </row>
    <row r="104" spans="1:36" s="1063" customFormat="1" ht="11.25" hidden="1" customHeight="1">
      <c r="A104" s="1217"/>
      <c r="B104" s="1217"/>
      <c r="C104" s="1217"/>
      <c r="D104" s="1217"/>
      <c r="E104" s="1217"/>
      <c r="F104" s="1217"/>
      <c r="G104" s="1081"/>
      <c r="H104" s="1081"/>
      <c r="I104" s="1217"/>
      <c r="J104" s="1217"/>
      <c r="K104" s="968"/>
      <c r="L104" s="802"/>
      <c r="M104" s="648"/>
      <c r="N104" s="648"/>
      <c r="O104" s="765"/>
      <c r="P104" s="765"/>
      <c r="Q104" s="771" t="str">
        <f>R103 &amp; "-" &amp; T103</f>
        <v>02.05.2023-31.12.2023</v>
      </c>
      <c r="R104" s="1223"/>
      <c r="S104" s="1224"/>
      <c r="T104" s="1223"/>
      <c r="U104" s="1224"/>
      <c r="V104" s="765"/>
      <c r="W104" s="1235"/>
      <c r="X104" s="1010"/>
      <c r="Y104" s="831"/>
      <c r="Z104" s="831" t="str">
        <f t="shared" si="0"/>
        <v/>
      </c>
      <c r="AA104" s="831"/>
      <c r="AB104" s="831"/>
      <c r="AC104" s="831"/>
      <c r="AD104" s="1010"/>
      <c r="AE104" s="1010"/>
      <c r="AF104" s="1010"/>
      <c r="AG104" s="1010"/>
      <c r="AH104" s="1010"/>
      <c r="AI104" s="1010"/>
      <c r="AJ104" s="1010"/>
    </row>
    <row r="105" spans="1:36" s="1063" customFormat="1" ht="15" customHeight="1">
      <c r="A105" s="1217"/>
      <c r="B105" s="1217"/>
      <c r="C105" s="1217"/>
      <c r="D105" s="1217"/>
      <c r="E105" s="1217"/>
      <c r="F105" s="1217"/>
      <c r="G105" s="1112"/>
      <c r="H105" s="1081"/>
      <c r="I105" s="1217"/>
      <c r="J105" s="1217"/>
      <c r="K105" s="967"/>
      <c r="L105" s="690"/>
      <c r="M105" s="559" t="s">
        <v>25</v>
      </c>
      <c r="N105" s="1008"/>
      <c r="O105" s="1008"/>
      <c r="P105" s="1008"/>
      <c r="Q105" s="1008"/>
      <c r="R105" s="1008"/>
      <c r="S105" s="1008"/>
      <c r="T105" s="1008"/>
      <c r="U105" s="1008"/>
      <c r="V105" s="764"/>
      <c r="W105" s="1236"/>
      <c r="X105" s="1010"/>
      <c r="Y105" s="831"/>
      <c r="Z105" s="831" t="str">
        <f t="shared" si="0"/>
        <v>Добавить вид теплоносителя (параметры теплоносителя)</v>
      </c>
      <c r="AA105" s="831"/>
      <c r="AB105" s="831"/>
      <c r="AC105" s="831"/>
      <c r="AD105" s="1010"/>
      <c r="AE105" s="1010"/>
      <c r="AF105" s="1010"/>
      <c r="AG105" s="1010"/>
      <c r="AH105" s="1010"/>
      <c r="AI105" s="1010"/>
      <c r="AJ105" s="1010"/>
    </row>
    <row r="106" spans="1:36" s="1063" customFormat="1" ht="15" customHeight="1">
      <c r="A106" s="1217"/>
      <c r="B106" s="1217"/>
      <c r="C106" s="1217"/>
      <c r="D106" s="1217"/>
      <c r="E106" s="1217"/>
      <c r="F106" s="1112"/>
      <c r="G106" s="1112"/>
      <c r="H106" s="1081"/>
      <c r="I106" s="1217"/>
      <c r="J106" s="1112"/>
      <c r="K106" s="967"/>
      <c r="L106" s="690"/>
      <c r="M106" s="558" t="s">
        <v>11</v>
      </c>
      <c r="N106" s="1008"/>
      <c r="O106" s="1008"/>
      <c r="P106" s="1008"/>
      <c r="Q106" s="1008"/>
      <c r="R106" s="1008"/>
      <c r="S106" s="1008"/>
      <c r="T106" s="1008"/>
      <c r="U106" s="1007"/>
      <c r="V106" s="1008"/>
      <c r="W106" s="667"/>
      <c r="X106" s="1010"/>
      <c r="Y106" s="831"/>
      <c r="Z106" s="831" t="str">
        <f t="shared" si="0"/>
        <v>Добавить группу потребителей</v>
      </c>
      <c r="AA106" s="831"/>
      <c r="AB106" s="831"/>
      <c r="AC106" s="831"/>
      <c r="AD106" s="1010"/>
      <c r="AE106" s="1010"/>
      <c r="AF106" s="1010"/>
      <c r="AG106" s="1010"/>
      <c r="AH106" s="1010"/>
      <c r="AI106" s="1010"/>
      <c r="AJ106" s="1010"/>
    </row>
    <row r="107" spans="1:36" s="1063" customFormat="1" ht="15" customHeight="1">
      <c r="A107" s="1217"/>
      <c r="B107" s="1217"/>
      <c r="C107" s="1217"/>
      <c r="D107" s="1217"/>
      <c r="E107" s="1084" t="s">
        <v>253</v>
      </c>
      <c r="F107" s="1112"/>
      <c r="G107" s="1112"/>
      <c r="H107" s="1112"/>
      <c r="I107" s="981"/>
      <c r="J107" s="1066"/>
      <c r="K107" s="965"/>
      <c r="L107" s="690"/>
      <c r="M107" s="1003" t="s">
        <v>12</v>
      </c>
      <c r="N107" s="1008"/>
      <c r="O107" s="1008"/>
      <c r="P107" s="1008"/>
      <c r="Q107" s="1008"/>
      <c r="R107" s="1008"/>
      <c r="S107" s="1008"/>
      <c r="T107" s="1008"/>
      <c r="U107" s="1007"/>
      <c r="V107" s="1008"/>
      <c r="W107" s="667"/>
      <c r="X107" s="1010"/>
      <c r="Y107" s="831"/>
      <c r="Z107" s="831" t="str">
        <f t="shared" si="0"/>
        <v>Добавить схему подключения</v>
      </c>
      <c r="AA107" s="831"/>
      <c r="AB107" s="831"/>
      <c r="AC107" s="831"/>
      <c r="AD107" s="1010"/>
      <c r="AE107" s="1010"/>
      <c r="AF107" s="1010"/>
      <c r="AG107" s="1010"/>
      <c r="AH107" s="1010"/>
      <c r="AI107" s="1010"/>
      <c r="AJ107" s="1010"/>
    </row>
    <row r="108" spans="1:36" ht="11.25">
      <c r="A108" s="992"/>
      <c r="B108" s="992"/>
      <c r="C108" s="992"/>
      <c r="D108" s="992"/>
      <c r="E108" s="992"/>
      <c r="F108" s="992"/>
      <c r="G108" s="992"/>
      <c r="H108" s="992"/>
      <c r="I108" s="992"/>
      <c r="J108" s="992"/>
      <c r="K108" s="992"/>
      <c r="X108" s="992"/>
      <c r="Y108" s="992"/>
      <c r="Z108" s="992"/>
      <c r="AA108" s="992"/>
      <c r="AB108" s="992"/>
      <c r="AC108" s="992"/>
      <c r="AD108" s="992"/>
      <c r="AE108" s="992"/>
      <c r="AF108" s="992"/>
      <c r="AG108" s="992"/>
      <c r="AH108" s="992"/>
    </row>
    <row r="109" spans="1:36" ht="90" customHeight="1">
      <c r="L109" s="1">
        <v>1</v>
      </c>
      <c r="M109" s="1210" t="s">
        <v>629</v>
      </c>
      <c r="N109" s="1210"/>
      <c r="O109" s="1210"/>
      <c r="P109" s="1210"/>
      <c r="Q109" s="1210"/>
      <c r="R109" s="1210"/>
      <c r="S109" s="1210"/>
      <c r="T109" s="1210"/>
      <c r="U109" s="1210"/>
      <c r="V109" s="1210"/>
      <c r="W109" s="1210"/>
    </row>
  </sheetData>
  <sheetProtection password="FA9C" sheet="1" objects="1" scenarios="1" formatColumns="0" formatRows="0"/>
  <dataConsolidate/>
  <mergeCells count="185">
    <mergeCell ref="W24:W26"/>
    <mergeCell ref="M109:W109"/>
    <mergeCell ref="O21:V21"/>
    <mergeCell ref="E22:E35"/>
    <mergeCell ref="I22:I35"/>
    <mergeCell ref="O22:V22"/>
    <mergeCell ref="F23:F26"/>
    <mergeCell ref="J23:J26"/>
    <mergeCell ref="O23:V23"/>
    <mergeCell ref="R24:R25"/>
    <mergeCell ref="S24:S25"/>
    <mergeCell ref="T24:T25"/>
    <mergeCell ref="I40:I53"/>
    <mergeCell ref="O40:V40"/>
    <mergeCell ref="F41:F44"/>
    <mergeCell ref="J41:J44"/>
    <mergeCell ref="O58:V58"/>
    <mergeCell ref="F59:F62"/>
    <mergeCell ref="J59:J62"/>
    <mergeCell ref="O59:V59"/>
    <mergeCell ref="R60:R61"/>
    <mergeCell ref="S60:S61"/>
    <mergeCell ref="T60:T61"/>
    <mergeCell ref="U60:U61"/>
    <mergeCell ref="S17:T17"/>
    <mergeCell ref="A18:A107"/>
    <mergeCell ref="O18:V18"/>
    <mergeCell ref="B19:B36"/>
    <mergeCell ref="O19:V19"/>
    <mergeCell ref="C20:C36"/>
    <mergeCell ref="O20:V20"/>
    <mergeCell ref="D21:D36"/>
    <mergeCell ref="U24:U25"/>
    <mergeCell ref="B37:B54"/>
    <mergeCell ref="O37:V37"/>
    <mergeCell ref="C38:C54"/>
    <mergeCell ref="O38:V38"/>
    <mergeCell ref="D39:D54"/>
    <mergeCell ref="O39:V39"/>
    <mergeCell ref="E40:E53"/>
    <mergeCell ref="B55:B89"/>
    <mergeCell ref="O55:V55"/>
    <mergeCell ref="C56:C72"/>
    <mergeCell ref="O56:V56"/>
    <mergeCell ref="D57:D72"/>
    <mergeCell ref="O57:V57"/>
    <mergeCell ref="E58:E71"/>
    <mergeCell ref="I58:I71"/>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W60:W62"/>
    <mergeCell ref="C73:C89"/>
    <mergeCell ref="O73:V73"/>
    <mergeCell ref="D74:D89"/>
    <mergeCell ref="O74:V74"/>
    <mergeCell ref="E75:E88"/>
    <mergeCell ref="I75:I88"/>
    <mergeCell ref="O75:V75"/>
    <mergeCell ref="F76:F79"/>
    <mergeCell ref="J76:J79"/>
    <mergeCell ref="O76:V76"/>
    <mergeCell ref="R77:R78"/>
    <mergeCell ref="S77:S78"/>
    <mergeCell ref="T77:T78"/>
    <mergeCell ref="U77:U78"/>
    <mergeCell ref="F63:F66"/>
    <mergeCell ref="J63:J66"/>
    <mergeCell ref="O63:V63"/>
    <mergeCell ref="R64:R65"/>
    <mergeCell ref="S64:S65"/>
    <mergeCell ref="T64:T65"/>
    <mergeCell ref="U64:U65"/>
    <mergeCell ref="W64:W66"/>
    <mergeCell ref="B90:B107"/>
    <mergeCell ref="O90:V90"/>
    <mergeCell ref="C91:C107"/>
    <mergeCell ref="O91:V91"/>
    <mergeCell ref="D92:D107"/>
    <mergeCell ref="O92:V92"/>
    <mergeCell ref="E93:E106"/>
    <mergeCell ref="I93:I106"/>
    <mergeCell ref="O93:V93"/>
    <mergeCell ref="F94:F97"/>
    <mergeCell ref="J94:J97"/>
    <mergeCell ref="O94:V94"/>
    <mergeCell ref="R95:R96"/>
    <mergeCell ref="S95:S96"/>
    <mergeCell ref="T95:T96"/>
    <mergeCell ref="U95:U96"/>
    <mergeCell ref="F27:F30"/>
    <mergeCell ref="J27:J30"/>
    <mergeCell ref="O27:V27"/>
    <mergeCell ref="R28:R29"/>
    <mergeCell ref="S28:S29"/>
    <mergeCell ref="T28:T29"/>
    <mergeCell ref="U28:U29"/>
    <mergeCell ref="W28:W30"/>
    <mergeCell ref="F45:F48"/>
    <mergeCell ref="J45:J48"/>
    <mergeCell ref="O45:V45"/>
    <mergeCell ref="R46:R47"/>
    <mergeCell ref="S46:S47"/>
    <mergeCell ref="T46:T47"/>
    <mergeCell ref="W42:W44"/>
    <mergeCell ref="O41:V41"/>
    <mergeCell ref="R42:R43"/>
    <mergeCell ref="S42:S43"/>
    <mergeCell ref="T42:T43"/>
    <mergeCell ref="U42:U43"/>
    <mergeCell ref="W32:W34"/>
    <mergeCell ref="W95:W97"/>
    <mergeCell ref="W77:W79"/>
    <mergeCell ref="W81:W83"/>
    <mergeCell ref="F98:F101"/>
    <mergeCell ref="J98:J101"/>
    <mergeCell ref="O98:V98"/>
    <mergeCell ref="R99:R100"/>
    <mergeCell ref="S99:S100"/>
    <mergeCell ref="T99:T100"/>
    <mergeCell ref="U99:U100"/>
    <mergeCell ref="W99:W101"/>
    <mergeCell ref="F80:F83"/>
    <mergeCell ref="J80:J83"/>
    <mergeCell ref="O80:V80"/>
    <mergeCell ref="R81:R82"/>
    <mergeCell ref="S81:S82"/>
    <mergeCell ref="T81:T82"/>
    <mergeCell ref="U81:U82"/>
    <mergeCell ref="F49:F52"/>
    <mergeCell ref="J49:J52"/>
    <mergeCell ref="O49:V49"/>
    <mergeCell ref="R50:R51"/>
    <mergeCell ref="S50:S51"/>
    <mergeCell ref="T50:T51"/>
    <mergeCell ref="U50:U51"/>
    <mergeCell ref="W50:W52"/>
    <mergeCell ref="F31:F34"/>
    <mergeCell ref="J31:J34"/>
    <mergeCell ref="O31:V31"/>
    <mergeCell ref="R32:R33"/>
    <mergeCell ref="S32:S33"/>
    <mergeCell ref="T32:T33"/>
    <mergeCell ref="U32:U33"/>
    <mergeCell ref="U46:U47"/>
    <mergeCell ref="W46:W48"/>
    <mergeCell ref="W103:W105"/>
    <mergeCell ref="F102:F105"/>
    <mergeCell ref="J102:J105"/>
    <mergeCell ref="O102:V102"/>
    <mergeCell ref="R103:R104"/>
    <mergeCell ref="S103:S104"/>
    <mergeCell ref="T103:T104"/>
    <mergeCell ref="U103:U104"/>
    <mergeCell ref="W68:W70"/>
    <mergeCell ref="F84:F87"/>
    <mergeCell ref="J84:J87"/>
    <mergeCell ref="O84:V84"/>
    <mergeCell ref="R85:R86"/>
    <mergeCell ref="S85:S86"/>
    <mergeCell ref="T85:T86"/>
    <mergeCell ref="U85:U86"/>
    <mergeCell ref="W85:W87"/>
    <mergeCell ref="F67:F70"/>
    <mergeCell ref="J67:J70"/>
    <mergeCell ref="O67:V67"/>
    <mergeCell ref="R68:R69"/>
    <mergeCell ref="S68:S69"/>
    <mergeCell ref="T68:T69"/>
    <mergeCell ref="U68:U69"/>
  </mergeCells>
  <dataValidations count="11">
    <dataValidation allowBlank="1" sqref="WVT983141:WWE983147 JH65637:JS65643 TD65637:TO65643 ACZ65637:ADK65643 AMV65637:ANG65643 AWR65637:AXC65643 BGN65637:BGY65643 BQJ65637:BQU65643 CAF65637:CAQ65643 CKB65637:CKM65643 CTX65637:CUI65643 DDT65637:DEE65643 DNP65637:DOA65643 DXL65637:DXW65643 EHH65637:EHS65643 ERD65637:ERO65643 FAZ65637:FBK65643 FKV65637:FLG65643 FUR65637:FVC65643 GEN65637:GEY65643 GOJ65637:GOU65643 GYF65637:GYQ65643 HIB65637:HIM65643 HRX65637:HSI65643 IBT65637:ICE65643 ILP65637:IMA65643 IVL65637:IVW65643 JFH65637:JFS65643 JPD65637:JPO65643 JYZ65637:JZK65643 KIV65637:KJG65643 KSR65637:KTC65643 LCN65637:LCY65643 LMJ65637:LMU65643 LWF65637:LWQ65643 MGB65637:MGM65643 MPX65637:MQI65643 MZT65637:NAE65643 NJP65637:NKA65643 NTL65637:NTW65643 ODH65637:ODS65643 OND65637:ONO65643 OWZ65637:OXK65643 PGV65637:PHG65643 PQR65637:PRC65643 QAN65637:QAY65643 QKJ65637:QKU65643 QUF65637:QUQ65643 REB65637:REM65643 RNX65637:ROI65643 RXT65637:RYE65643 SHP65637:SIA65643 SRL65637:SRW65643 TBH65637:TBS65643 TLD65637:TLO65643 TUZ65637:TVK65643 UEV65637:UFG65643 UOR65637:UPC65643 UYN65637:UYY65643 VIJ65637:VIU65643 VSF65637:VSQ65643 WCB65637:WCM65643 WLX65637:WMI65643 WVT65637:WWE65643 JH131173:JS131179 TD131173:TO131179 ACZ131173:ADK131179 AMV131173:ANG131179 AWR131173:AXC131179 BGN131173:BGY131179 BQJ131173:BQU131179 CAF131173:CAQ131179 CKB131173:CKM131179 CTX131173:CUI131179 DDT131173:DEE131179 DNP131173:DOA131179 DXL131173:DXW131179 EHH131173:EHS131179 ERD131173:ERO131179 FAZ131173:FBK131179 FKV131173:FLG131179 FUR131173:FVC131179 GEN131173:GEY131179 GOJ131173:GOU131179 GYF131173:GYQ131179 HIB131173:HIM131179 HRX131173:HSI131179 IBT131173:ICE131179 ILP131173:IMA131179 IVL131173:IVW131179 JFH131173:JFS131179 JPD131173:JPO131179 JYZ131173:JZK131179 KIV131173:KJG131179 KSR131173:KTC131179 LCN131173:LCY131179 LMJ131173:LMU131179 LWF131173:LWQ131179 MGB131173:MGM131179 MPX131173:MQI131179 MZT131173:NAE131179 NJP131173:NKA131179 NTL131173:NTW131179 ODH131173:ODS131179 OND131173:ONO131179 OWZ131173:OXK131179 PGV131173:PHG131179 PQR131173:PRC131179 QAN131173:QAY131179 QKJ131173:QKU131179 QUF131173:QUQ131179 REB131173:REM131179 RNX131173:ROI131179 RXT131173:RYE131179 SHP131173:SIA131179 SRL131173:SRW131179 TBH131173:TBS131179 TLD131173:TLO131179 TUZ131173:TVK131179 UEV131173:UFG131179 UOR131173:UPC131179 UYN131173:UYY131179 VIJ131173:VIU131179 VSF131173:VSQ131179 WCB131173:WCM131179 WLX131173:WMI131179 WVT131173:WWE131179 JH196709:JS196715 TD196709:TO196715 ACZ196709:ADK196715 AMV196709:ANG196715 AWR196709:AXC196715 BGN196709:BGY196715 BQJ196709:BQU196715 CAF196709:CAQ196715 CKB196709:CKM196715 CTX196709:CUI196715 DDT196709:DEE196715 DNP196709:DOA196715 DXL196709:DXW196715 EHH196709:EHS196715 ERD196709:ERO196715 FAZ196709:FBK196715 FKV196709:FLG196715 FUR196709:FVC196715 GEN196709:GEY196715 GOJ196709:GOU196715 GYF196709:GYQ196715 HIB196709:HIM196715 HRX196709:HSI196715 IBT196709:ICE196715 ILP196709:IMA196715 IVL196709:IVW196715 JFH196709:JFS196715 JPD196709:JPO196715 JYZ196709:JZK196715 KIV196709:KJG196715 KSR196709:KTC196715 LCN196709:LCY196715 LMJ196709:LMU196715 LWF196709:LWQ196715 MGB196709:MGM196715 MPX196709:MQI196715 MZT196709:NAE196715 NJP196709:NKA196715 NTL196709:NTW196715 ODH196709:ODS196715 OND196709:ONO196715 OWZ196709:OXK196715 PGV196709:PHG196715 PQR196709:PRC196715 QAN196709:QAY196715 QKJ196709:QKU196715 QUF196709:QUQ196715 REB196709:REM196715 RNX196709:ROI196715 RXT196709:RYE196715 SHP196709:SIA196715 SRL196709:SRW196715 TBH196709:TBS196715 TLD196709:TLO196715 TUZ196709:TVK196715 UEV196709:UFG196715 UOR196709:UPC196715 UYN196709:UYY196715 VIJ196709:VIU196715 VSF196709:VSQ196715 WCB196709:WCM196715 WLX196709:WMI196715 WVT196709:WWE196715 JH262245:JS262251 TD262245:TO262251 ACZ262245:ADK262251 AMV262245:ANG262251 AWR262245:AXC262251 BGN262245:BGY262251 BQJ262245:BQU262251 CAF262245:CAQ262251 CKB262245:CKM262251 CTX262245:CUI262251 DDT262245:DEE262251 DNP262245:DOA262251 DXL262245:DXW262251 EHH262245:EHS262251 ERD262245:ERO262251 FAZ262245:FBK262251 FKV262245:FLG262251 FUR262245:FVC262251 GEN262245:GEY262251 GOJ262245:GOU262251 GYF262245:GYQ262251 HIB262245:HIM262251 HRX262245:HSI262251 IBT262245:ICE262251 ILP262245:IMA262251 IVL262245:IVW262251 JFH262245:JFS262251 JPD262245:JPO262251 JYZ262245:JZK262251 KIV262245:KJG262251 KSR262245:KTC262251 LCN262245:LCY262251 LMJ262245:LMU262251 LWF262245:LWQ262251 MGB262245:MGM262251 MPX262245:MQI262251 MZT262245:NAE262251 NJP262245:NKA262251 NTL262245:NTW262251 ODH262245:ODS262251 OND262245:ONO262251 OWZ262245:OXK262251 PGV262245:PHG262251 PQR262245:PRC262251 QAN262245:QAY262251 QKJ262245:QKU262251 QUF262245:QUQ262251 REB262245:REM262251 RNX262245:ROI262251 RXT262245:RYE262251 SHP262245:SIA262251 SRL262245:SRW262251 TBH262245:TBS262251 TLD262245:TLO262251 TUZ262245:TVK262251 UEV262245:UFG262251 UOR262245:UPC262251 UYN262245:UYY262251 VIJ262245:VIU262251 VSF262245:VSQ262251 WCB262245:WCM262251 WLX262245:WMI262251 WVT262245:WWE262251 JH327781:JS327787 TD327781:TO327787 ACZ327781:ADK327787 AMV327781:ANG327787 AWR327781:AXC327787 BGN327781:BGY327787 BQJ327781:BQU327787 CAF327781:CAQ327787 CKB327781:CKM327787 CTX327781:CUI327787 DDT327781:DEE327787 DNP327781:DOA327787 DXL327781:DXW327787 EHH327781:EHS327787 ERD327781:ERO327787 FAZ327781:FBK327787 FKV327781:FLG327787 FUR327781:FVC327787 GEN327781:GEY327787 GOJ327781:GOU327787 GYF327781:GYQ327787 HIB327781:HIM327787 HRX327781:HSI327787 IBT327781:ICE327787 ILP327781:IMA327787 IVL327781:IVW327787 JFH327781:JFS327787 JPD327781:JPO327787 JYZ327781:JZK327787 KIV327781:KJG327787 KSR327781:KTC327787 LCN327781:LCY327787 LMJ327781:LMU327787 LWF327781:LWQ327787 MGB327781:MGM327787 MPX327781:MQI327787 MZT327781:NAE327787 NJP327781:NKA327787 NTL327781:NTW327787 ODH327781:ODS327787 OND327781:ONO327787 OWZ327781:OXK327787 PGV327781:PHG327787 PQR327781:PRC327787 QAN327781:QAY327787 QKJ327781:QKU327787 QUF327781:QUQ327787 REB327781:REM327787 RNX327781:ROI327787 RXT327781:RYE327787 SHP327781:SIA327787 SRL327781:SRW327787 TBH327781:TBS327787 TLD327781:TLO327787 TUZ327781:TVK327787 UEV327781:UFG327787 UOR327781:UPC327787 UYN327781:UYY327787 VIJ327781:VIU327787 VSF327781:VSQ327787 WCB327781:WCM327787 WLX327781:WMI327787 WVT327781:WWE327787 JH393317:JS393323 TD393317:TO393323 ACZ393317:ADK393323 AMV393317:ANG393323 AWR393317:AXC393323 BGN393317:BGY393323 BQJ393317:BQU393323 CAF393317:CAQ393323 CKB393317:CKM393323 CTX393317:CUI393323 DDT393317:DEE393323 DNP393317:DOA393323 DXL393317:DXW393323 EHH393317:EHS393323 ERD393317:ERO393323 FAZ393317:FBK393323 FKV393317:FLG393323 FUR393317:FVC393323 GEN393317:GEY393323 GOJ393317:GOU393323 GYF393317:GYQ393323 HIB393317:HIM393323 HRX393317:HSI393323 IBT393317:ICE393323 ILP393317:IMA393323 IVL393317:IVW393323 JFH393317:JFS393323 JPD393317:JPO393323 JYZ393317:JZK393323 KIV393317:KJG393323 KSR393317:KTC393323 LCN393317:LCY393323 LMJ393317:LMU393323 LWF393317:LWQ393323 MGB393317:MGM393323 MPX393317:MQI393323 MZT393317:NAE393323 NJP393317:NKA393323 NTL393317:NTW393323 ODH393317:ODS393323 OND393317:ONO393323 OWZ393317:OXK393323 PGV393317:PHG393323 PQR393317:PRC393323 QAN393317:QAY393323 QKJ393317:QKU393323 QUF393317:QUQ393323 REB393317:REM393323 RNX393317:ROI393323 RXT393317:RYE393323 SHP393317:SIA393323 SRL393317:SRW393323 TBH393317:TBS393323 TLD393317:TLO393323 TUZ393317:TVK393323 UEV393317:UFG393323 UOR393317:UPC393323 UYN393317:UYY393323 VIJ393317:VIU393323 VSF393317:VSQ393323 WCB393317:WCM393323 WLX393317:WMI393323 WVT393317:WWE393323 JH458853:JS458859 TD458853:TO458859 ACZ458853:ADK458859 AMV458853:ANG458859 AWR458853:AXC458859 BGN458853:BGY458859 BQJ458853:BQU458859 CAF458853:CAQ458859 CKB458853:CKM458859 CTX458853:CUI458859 DDT458853:DEE458859 DNP458853:DOA458859 DXL458853:DXW458859 EHH458853:EHS458859 ERD458853:ERO458859 FAZ458853:FBK458859 FKV458853:FLG458859 FUR458853:FVC458859 GEN458853:GEY458859 GOJ458853:GOU458859 GYF458853:GYQ458859 HIB458853:HIM458859 HRX458853:HSI458859 IBT458853:ICE458859 ILP458853:IMA458859 IVL458853:IVW458859 JFH458853:JFS458859 JPD458853:JPO458859 JYZ458853:JZK458859 KIV458853:KJG458859 KSR458853:KTC458859 LCN458853:LCY458859 LMJ458853:LMU458859 LWF458853:LWQ458859 MGB458853:MGM458859 MPX458853:MQI458859 MZT458853:NAE458859 NJP458853:NKA458859 NTL458853:NTW458859 ODH458853:ODS458859 OND458853:ONO458859 OWZ458853:OXK458859 PGV458853:PHG458859 PQR458853:PRC458859 QAN458853:QAY458859 QKJ458853:QKU458859 QUF458853:QUQ458859 REB458853:REM458859 RNX458853:ROI458859 RXT458853:RYE458859 SHP458853:SIA458859 SRL458853:SRW458859 TBH458853:TBS458859 TLD458853:TLO458859 TUZ458853:TVK458859 UEV458853:UFG458859 UOR458853:UPC458859 UYN458853:UYY458859 VIJ458853:VIU458859 VSF458853:VSQ458859 WCB458853:WCM458859 WLX458853:WMI458859 WVT458853:WWE458859 JH524389:JS524395 TD524389:TO524395 ACZ524389:ADK524395 AMV524389:ANG524395 AWR524389:AXC524395 BGN524389:BGY524395 BQJ524389:BQU524395 CAF524389:CAQ524395 CKB524389:CKM524395 CTX524389:CUI524395 DDT524389:DEE524395 DNP524389:DOA524395 DXL524389:DXW524395 EHH524389:EHS524395 ERD524389:ERO524395 FAZ524389:FBK524395 FKV524389:FLG524395 FUR524389:FVC524395 GEN524389:GEY524395 GOJ524389:GOU524395 GYF524389:GYQ524395 HIB524389:HIM524395 HRX524389:HSI524395 IBT524389:ICE524395 ILP524389:IMA524395 IVL524389:IVW524395 JFH524389:JFS524395 JPD524389:JPO524395 JYZ524389:JZK524395 KIV524389:KJG524395 KSR524389:KTC524395 LCN524389:LCY524395 LMJ524389:LMU524395 LWF524389:LWQ524395 MGB524389:MGM524395 MPX524389:MQI524395 MZT524389:NAE524395 NJP524389:NKA524395 NTL524389:NTW524395 ODH524389:ODS524395 OND524389:ONO524395 OWZ524389:OXK524395 PGV524389:PHG524395 PQR524389:PRC524395 QAN524389:QAY524395 QKJ524389:QKU524395 QUF524389:QUQ524395 REB524389:REM524395 RNX524389:ROI524395 RXT524389:RYE524395 SHP524389:SIA524395 SRL524389:SRW524395 TBH524389:TBS524395 TLD524389:TLO524395 TUZ524389:TVK524395 UEV524389:UFG524395 UOR524389:UPC524395 UYN524389:UYY524395 VIJ524389:VIU524395 VSF524389:VSQ524395 WCB524389:WCM524395 WLX524389:WMI524395 WVT524389:WWE524395 JH589925:JS589931 TD589925:TO589931 ACZ589925:ADK589931 AMV589925:ANG589931 AWR589925:AXC589931 BGN589925:BGY589931 BQJ589925:BQU589931 CAF589925:CAQ589931 CKB589925:CKM589931 CTX589925:CUI589931 DDT589925:DEE589931 DNP589925:DOA589931 DXL589925:DXW589931 EHH589925:EHS589931 ERD589925:ERO589931 FAZ589925:FBK589931 FKV589925:FLG589931 FUR589925:FVC589931 GEN589925:GEY589931 GOJ589925:GOU589931 GYF589925:GYQ589931 HIB589925:HIM589931 HRX589925:HSI589931 IBT589925:ICE589931 ILP589925:IMA589931 IVL589925:IVW589931 JFH589925:JFS589931 JPD589925:JPO589931 JYZ589925:JZK589931 KIV589925:KJG589931 KSR589925:KTC589931 LCN589925:LCY589931 LMJ589925:LMU589931 LWF589925:LWQ589931 MGB589925:MGM589931 MPX589925:MQI589931 MZT589925:NAE589931 NJP589925:NKA589931 NTL589925:NTW589931 ODH589925:ODS589931 OND589925:ONO589931 OWZ589925:OXK589931 PGV589925:PHG589931 PQR589925:PRC589931 QAN589925:QAY589931 QKJ589925:QKU589931 QUF589925:QUQ589931 REB589925:REM589931 RNX589925:ROI589931 RXT589925:RYE589931 SHP589925:SIA589931 SRL589925:SRW589931 TBH589925:TBS589931 TLD589925:TLO589931 TUZ589925:TVK589931 UEV589925:UFG589931 UOR589925:UPC589931 UYN589925:UYY589931 VIJ589925:VIU589931 VSF589925:VSQ589931 WCB589925:WCM589931 WLX589925:WMI589931 WVT589925:WWE589931 JH655461:JS655467 TD655461:TO655467 ACZ655461:ADK655467 AMV655461:ANG655467 AWR655461:AXC655467 BGN655461:BGY655467 BQJ655461:BQU655467 CAF655461:CAQ655467 CKB655461:CKM655467 CTX655461:CUI655467 DDT655461:DEE655467 DNP655461:DOA655467 DXL655461:DXW655467 EHH655461:EHS655467 ERD655461:ERO655467 FAZ655461:FBK655467 FKV655461:FLG655467 FUR655461:FVC655467 GEN655461:GEY655467 GOJ655461:GOU655467 GYF655461:GYQ655467 HIB655461:HIM655467 HRX655461:HSI655467 IBT655461:ICE655467 ILP655461:IMA655467 IVL655461:IVW655467 JFH655461:JFS655467 JPD655461:JPO655467 JYZ655461:JZK655467 KIV655461:KJG655467 KSR655461:KTC655467 LCN655461:LCY655467 LMJ655461:LMU655467 LWF655461:LWQ655467 MGB655461:MGM655467 MPX655461:MQI655467 MZT655461:NAE655467 NJP655461:NKA655467 NTL655461:NTW655467 ODH655461:ODS655467 OND655461:ONO655467 OWZ655461:OXK655467 PGV655461:PHG655467 PQR655461:PRC655467 QAN655461:QAY655467 QKJ655461:QKU655467 QUF655461:QUQ655467 REB655461:REM655467 RNX655461:ROI655467 RXT655461:RYE655467 SHP655461:SIA655467 SRL655461:SRW655467 TBH655461:TBS655467 TLD655461:TLO655467 TUZ655461:TVK655467 UEV655461:UFG655467 UOR655461:UPC655467 UYN655461:UYY655467 VIJ655461:VIU655467 VSF655461:VSQ655467 WCB655461:WCM655467 WLX655461:WMI655467 WVT655461:WWE655467 JH720997:JS721003 TD720997:TO721003 ACZ720997:ADK721003 AMV720997:ANG721003 AWR720997:AXC721003 BGN720997:BGY721003 BQJ720997:BQU721003 CAF720997:CAQ721003 CKB720997:CKM721003 CTX720997:CUI721003 DDT720997:DEE721003 DNP720997:DOA721003 DXL720997:DXW721003 EHH720997:EHS721003 ERD720997:ERO721003 FAZ720997:FBK721003 FKV720997:FLG721003 FUR720997:FVC721003 GEN720997:GEY721003 GOJ720997:GOU721003 GYF720997:GYQ721003 HIB720997:HIM721003 HRX720997:HSI721003 IBT720997:ICE721003 ILP720997:IMA721003 IVL720997:IVW721003 JFH720997:JFS721003 JPD720997:JPO721003 JYZ720997:JZK721003 KIV720997:KJG721003 KSR720997:KTC721003 LCN720997:LCY721003 LMJ720997:LMU721003 LWF720997:LWQ721003 MGB720997:MGM721003 MPX720997:MQI721003 MZT720997:NAE721003 NJP720997:NKA721003 NTL720997:NTW721003 ODH720997:ODS721003 OND720997:ONO721003 OWZ720997:OXK721003 PGV720997:PHG721003 PQR720997:PRC721003 QAN720997:QAY721003 QKJ720997:QKU721003 QUF720997:QUQ721003 REB720997:REM721003 RNX720997:ROI721003 RXT720997:RYE721003 SHP720997:SIA721003 SRL720997:SRW721003 TBH720997:TBS721003 TLD720997:TLO721003 TUZ720997:TVK721003 UEV720997:UFG721003 UOR720997:UPC721003 UYN720997:UYY721003 VIJ720997:VIU721003 VSF720997:VSQ721003 WCB720997:WCM721003 WLX720997:WMI721003 WVT720997:WWE721003 JH786533:JS786539 TD786533:TO786539 ACZ786533:ADK786539 AMV786533:ANG786539 AWR786533:AXC786539 BGN786533:BGY786539 BQJ786533:BQU786539 CAF786533:CAQ786539 CKB786533:CKM786539 CTX786533:CUI786539 DDT786533:DEE786539 DNP786533:DOA786539 DXL786533:DXW786539 EHH786533:EHS786539 ERD786533:ERO786539 FAZ786533:FBK786539 FKV786533:FLG786539 FUR786533:FVC786539 GEN786533:GEY786539 GOJ786533:GOU786539 GYF786533:GYQ786539 HIB786533:HIM786539 HRX786533:HSI786539 IBT786533:ICE786539 ILP786533:IMA786539 IVL786533:IVW786539 JFH786533:JFS786539 JPD786533:JPO786539 JYZ786533:JZK786539 KIV786533:KJG786539 KSR786533:KTC786539 LCN786533:LCY786539 LMJ786533:LMU786539 LWF786533:LWQ786539 MGB786533:MGM786539 MPX786533:MQI786539 MZT786533:NAE786539 NJP786533:NKA786539 NTL786533:NTW786539 ODH786533:ODS786539 OND786533:ONO786539 OWZ786533:OXK786539 PGV786533:PHG786539 PQR786533:PRC786539 QAN786533:QAY786539 QKJ786533:QKU786539 QUF786533:QUQ786539 REB786533:REM786539 RNX786533:ROI786539 RXT786533:RYE786539 SHP786533:SIA786539 SRL786533:SRW786539 TBH786533:TBS786539 TLD786533:TLO786539 TUZ786533:TVK786539 UEV786533:UFG786539 UOR786533:UPC786539 UYN786533:UYY786539 VIJ786533:VIU786539 VSF786533:VSQ786539 WCB786533:WCM786539 WLX786533:WMI786539 WVT786533:WWE786539 JH852069:JS852075 TD852069:TO852075 ACZ852069:ADK852075 AMV852069:ANG852075 AWR852069:AXC852075 BGN852069:BGY852075 BQJ852069:BQU852075 CAF852069:CAQ852075 CKB852069:CKM852075 CTX852069:CUI852075 DDT852069:DEE852075 DNP852069:DOA852075 DXL852069:DXW852075 EHH852069:EHS852075 ERD852069:ERO852075 FAZ852069:FBK852075 FKV852069:FLG852075 FUR852069:FVC852075 GEN852069:GEY852075 GOJ852069:GOU852075 GYF852069:GYQ852075 HIB852069:HIM852075 HRX852069:HSI852075 IBT852069:ICE852075 ILP852069:IMA852075 IVL852069:IVW852075 JFH852069:JFS852075 JPD852069:JPO852075 JYZ852069:JZK852075 KIV852069:KJG852075 KSR852069:KTC852075 LCN852069:LCY852075 LMJ852069:LMU852075 LWF852069:LWQ852075 MGB852069:MGM852075 MPX852069:MQI852075 MZT852069:NAE852075 NJP852069:NKA852075 NTL852069:NTW852075 ODH852069:ODS852075 OND852069:ONO852075 OWZ852069:OXK852075 PGV852069:PHG852075 PQR852069:PRC852075 QAN852069:QAY852075 QKJ852069:QKU852075 QUF852069:QUQ852075 REB852069:REM852075 RNX852069:ROI852075 RXT852069:RYE852075 SHP852069:SIA852075 SRL852069:SRW852075 TBH852069:TBS852075 TLD852069:TLO852075 TUZ852069:TVK852075 UEV852069:UFG852075 UOR852069:UPC852075 UYN852069:UYY852075 VIJ852069:VIU852075 VSF852069:VSQ852075 WCB852069:WCM852075 WLX852069:WMI852075 WVT852069:WWE852075 JH917605:JS917611 TD917605:TO917611 ACZ917605:ADK917611 AMV917605:ANG917611 AWR917605:AXC917611 BGN917605:BGY917611 BQJ917605:BQU917611 CAF917605:CAQ917611 CKB917605:CKM917611 CTX917605:CUI917611 DDT917605:DEE917611 DNP917605:DOA917611 DXL917605:DXW917611 EHH917605:EHS917611 ERD917605:ERO917611 FAZ917605:FBK917611 FKV917605:FLG917611 FUR917605:FVC917611 GEN917605:GEY917611 GOJ917605:GOU917611 GYF917605:GYQ917611 HIB917605:HIM917611 HRX917605:HSI917611 IBT917605:ICE917611 ILP917605:IMA917611 IVL917605:IVW917611 JFH917605:JFS917611 JPD917605:JPO917611 JYZ917605:JZK917611 KIV917605:KJG917611 KSR917605:KTC917611 LCN917605:LCY917611 LMJ917605:LMU917611 LWF917605:LWQ917611 MGB917605:MGM917611 MPX917605:MQI917611 MZT917605:NAE917611 NJP917605:NKA917611 NTL917605:NTW917611 ODH917605:ODS917611 OND917605:ONO917611 OWZ917605:OXK917611 PGV917605:PHG917611 PQR917605:PRC917611 QAN917605:QAY917611 QKJ917605:QKU917611 QUF917605:QUQ917611 REB917605:REM917611 RNX917605:ROI917611 RXT917605:RYE917611 SHP917605:SIA917611 SRL917605:SRW917611 TBH917605:TBS917611 TLD917605:TLO917611 TUZ917605:TVK917611 UEV917605:UFG917611 UOR917605:UPC917611 UYN917605:UYY917611 VIJ917605:VIU917611 VSF917605:VSQ917611 WCB917605:WCM917611 WLX917605:WMI917611 WVT917605:WWE917611 JH983141:JS983147 TD983141:TO983147 ACZ983141:ADK983147 AMV983141:ANG983147 AWR983141:AXC983147 BGN983141:BGY983147 BQJ983141:BQU983147 CAF983141:CAQ983147 CKB983141:CKM983147 CTX983141:CUI983147 DDT983141:DEE983147 DNP983141:DOA983147 DXL983141:DXW983147 EHH983141:EHS983147 ERD983141:ERO983147 FAZ983141:FBK983147 FKV983141:FLG983147 FUR983141:FVC983147 GEN983141:GEY983147 GOJ983141:GOU983147 GYF983141:GYQ983147 HIB983141:HIM983147 HRX983141:HSI983147 IBT983141:ICE983147 ILP983141:IMA983147 IVL983141:IVW983147 JFH983141:JFS983147 JPD983141:JPO983147 JYZ983141:JZK983147 KIV983141:KJG983147 KSR983141:KTC983147 LCN983141:LCY983147 LMJ983141:LMU983147 LWF983141:LWQ983147 MGB983141:MGM983147 MPX983141:MQI983147 MZT983141:NAE983147 NJP983141:NKA983147 NTL983141:NTW983147 ODH983141:ODS983147 OND983141:ONO983147 OWZ983141:OXK983147 PGV983141:PHG983147 PQR983141:PRC983147 QAN983141:QAY983147 QKJ983141:QKU983147 QUF983141:QUQ983147 REB983141:REM983147 RNX983141:ROI983147 RXT983141:RYE983147 SHP983141:SIA983147 SRL983141:SRW983147 TBH983141:TBS983147 TLD983141:TLO983147 TUZ983141:TVK983147 UEV983141:UFG983147 UOR983141:UPC983147 UYN983141:UYY983147 VIJ983141:VIU983147 VSF983141:VSQ983147 WCB983141:WCM983147 WLX983141:WMI983147 WCB105:WCM107 L131173:W131179 L196709:W196715 L262245:W262251 L327781:W327787 L393317:W393323 L458853:W458859 L524389:W524395 L589925:W589931 L655461:W655467 L720997:W721003 L786533:W786539 L852069:W852075 L917605:W917611 L983141:W983147 L65637:W65643 AWR34:AXC36 VSF105:VSQ107 VIJ105:VIU107 UYN105:UYY107 UOR105:UPC107 UEV105:UFG107 TUZ105:TVK107 TLD105:TLO107 TBH105:TBS107 SRL105:SRW107 SHP105:SIA107 RXT105:RYE107 RNX105:ROI107 REB105:REM107 QUF105:QUQ107 QKJ105:QKU107 QAN105:QAY107 PQR105:PRC107 PGV105:PHG107 OWZ105:OXK107 OND105:ONO107 ODH105:ODS107 NTL105:NTW107 NJP105:NKA107 MZT105:NAE107 MPX105:MQI107 MGB105:MGM107 LWF105:LWQ107 LMJ105:LMU107 LCN105:LCY107 KSR105:KTC107 KIV105:KJG107 JYZ105:JZK107 JPD105:JPO107 JFH105:JFS107 IVL105:IVW107 ILP105:IMA107 IBT105:ICE107 HRX105:HSI107 HIB105:HIM107 GYF105:GYQ107 GOJ105:GOU107 GEN105:GEY107 FUR105:FVC107 FKV105:FLG107 FAZ105:FBK107 ERD105:ERO107 EHH105:EHS107 DXL105:DXW107 DNP105:DOA107 DDT105:DEE107 CTX105:CUI107 CKB105:CKM107 CAF105:CAQ107 BQJ105:BQU107 BGN105:BGY107 AWR105:AXC107 AMV105:ANG107 ACZ105:ADK107 TD105:TO107 L106:W107 JH105:JS107 L97:V97 BGN34:BGY36 BQJ34:BQU36 CAF34:CAQ36 CKB34:CKM36 CTX34:CUI36 DDT34:DEE36 DNP34:DOA36 DXL34:DXW36 EHH34:EHS36 ERD34:ERO36 FAZ34:FBK36 FKV34:FLG36 FUR34:FVC36 GEN34:GEY36 GOJ34:GOU36 GYF34:GYQ36 HIB34:HIM36 HRX34:HSI36 IBT34:ICE36 ILP34:IMA36 IVL34:IVW36 JFH34:JFS36 JPD34:JPO36 JYZ34:JZK36 KIV34:KJG36 KSR34:KTC36 LCN34:LCY36 LMJ34:LMU36 LWF34:LWQ36 MGB34:MGM36 MPX34:MQI36 MZT34:NAE36 NJP34:NKA36 NTL34:NTW36 ODH34:ODS36 OND34:ONO36 OWZ34:OXK36 PGV34:PHG36 PQR34:PRC36 QAN34:QAY36 QKJ34:QKU36 QUF34:QUQ36 REB34:REM36 RNX34:ROI36 RXT34:RYE36 SHP34:SIA36 SRL34:SRW36 TBH34:TBS36 TLD34:TLO36 TUZ34:TVK36 UEV34:UFG36 UOR34:UPC36 UYN34:UYY36 VIJ34:VIU36 VSF34:VSQ36 WCB34:WCM36 WLX34:WMI36 WVT34:WWE36 JH34:JS36 TD34:TO36 ACZ34:ADK36 L30:V30 L101:V101 L35:W36 AWR52:AXC54 L53:W54 BGN52:BGY54 BQJ52:BQU54 CAF52:CAQ54 CKB52:CKM54 CTX52:CUI54 DDT52:DEE54 DNP52:DOA54 DXL52:DXW54 EHH52:EHS54 ERD52:ERO54 FAZ52:FBK54 FKV52:FLG54 FUR52:FVC54 GEN52:GEY54 GOJ52:GOU54 GYF52:GYQ54 HIB52:HIM54 HRX52:HSI54 IBT52:ICE54 ILP52:IMA54 IVL52:IVW54 JFH52:JFS54 JPD52:JPO54 JYZ52:JZK54 KIV52:KJG54 KSR52:KTC54 LCN52:LCY54 LMJ52:LMU54 LWF52:LWQ54 MGB52:MGM54 MPX52:MQI54 MZT52:NAE54 NJP52:NKA54 NTL52:NTW54 ODH52:ODS54 OND52:ONO54 OWZ52:OXK54 PGV52:PHG54 PQR52:PRC54 QAN52:QAY54 QKJ52:QKU54 QUF52:QUQ54 REB52:REM54 RNX52:ROI54 RXT52:RYE54 SHP52:SIA54 SRL52:SRW54 TBH52:TBS54 TLD52:TLO54 TUZ52:TVK54 UEV52:UFG54 UOR52:UPC54 UYN52:UYY54 VIJ52:VIU54 VSF52:VSQ54 WCB52:WCM54 WLX52:WMI54 WVT52:WWE54 JH52:JS54 TD52:TO54 ACZ52:ADK54 L48:V48 WVT105:WWE107 AMV70:ANG72 AWR70:AXC72 L71:W72 BGN70:BGY72 BQJ70:BQU72 CAF70:CAQ72 CKB70:CKM72 CTX70:CUI72 DDT70:DEE72 DNP70:DOA72 DXL70:DXW72 EHH70:EHS72 ERD70:ERO72 FAZ70:FBK72 FKV70:FLG72 FUR70:FVC72 GEN70:GEY72 GOJ70:GOU72 GYF70:GYQ72 HIB70:HIM72 HRX70:HSI72 IBT70:ICE72 ILP70:IMA72 IVL70:IVW72 JFH70:JFS72 JPD70:JPO72 JYZ70:JZK72 KIV70:KJG72 KSR70:KTC72 LCN70:LCY72 LMJ70:LMU72 LWF70:LWQ72 MGB70:MGM72 MPX70:MQI72 MZT70:NAE72 NJP70:NKA72 NTL70:NTW72 ODH70:ODS72 OND70:ONO72 OWZ70:OXK72 PGV70:PHG72 PQR70:PRC72 QAN70:QAY72 QKJ70:QKU72 QUF70:QUQ72 REB70:REM72 RNX70:ROI72 RXT70:RYE72 SHP70:SIA72 SRL70:SRW72 TBH70:TBS72 TLD70:TLO72 TUZ70:TVK72 UEV70:UFG72 UOR70:UPC72 UYN70:UYY72 VIJ70:VIU72 VSF70:VSQ72 WCB70:WCM72 WLX70:WMI72 WVT70:WWE72 JH70:JS72 TD70:TO72 L66:V66 L34:V34 ACZ87:ADK89 AMV87:ANG89 AWR87:AXC89 L88:W89 BGN87:BGY89 BQJ87:BQU89 CAF87:CAQ89 CKB87:CKM89 CTX87:CUI89 DDT87:DEE89 DNP87:DOA89 DXL87:DXW89 EHH87:EHS89 ERD87:ERO89 FAZ87:FBK89 FKV87:FLG89 FUR87:FVC89 GEN87:GEY89 GOJ87:GOU89 GYF87:GYQ89 HIB87:HIM89 HRX87:HSI89 IBT87:ICE89 ILP87:IMA89 IVL87:IVW89 JFH87:JFS89 JPD87:JPO89 JYZ87:JZK89 KIV87:KJG89 KSR87:KTC89 LCN87:LCY89 LMJ87:LMU89 LWF87:LWQ89 MGB87:MGM89 MPX87:MQI89 MZT87:NAE89 NJP87:NKA89 NTL87:NTW89 ODH87:ODS89 OND87:ONO89 OWZ87:OXK89 PGV87:PHG89 PQR87:PRC89 QAN87:QAY89 QKJ87:QKU89 QUF87:QUQ89 REB87:REM89 RNX87:ROI89 RXT87:RYE89 SHP87:SIA89 SRL87:SRW89 TBH87:TBS89 TLD87:TLO89 TUZ87:TVK89 UEV87:UFG89 UOR87:UPC89 UYN87:UYY89 VIJ87:VIU89 VSF87:VSQ89 WCB87:WCM89 WLX87:WMI89 WVT87:WWE89 JH87:JS89 L83:V83 L52:V52 L70:V70 ACZ26:ADK26 TD26:TO26 JH26:JS26 WVT26:WWE26 WLX26:WMI26 WCB26:WCM26 VSF26:VSQ26 VIJ26:VIU26 UYN26:UYY26 UOR26:UPC26 UEV26:UFG26 TUZ26:TVK26 TLD26:TLO26 TBH26:TBS26 SRL26:SRW26 SHP26:SIA26 RXT26:RYE26 RNX26:ROI26 REB26:REM26 QUF26:QUQ26 QKJ26:QKU26 QAN26:QAY26 PQR26:PRC26 PGV26:PHG26 OWZ26:OXK26 OND26:ONO26 ODH26:ODS26 NTL26:NTW26 NJP26:NKA26 MZT26:NAE26 MPX26:MQI26 MGB26:MGM26 LWF26:LWQ26 LMJ26:LMU26 LCN26:LCY26 KSR26:KTC26 KIV26:KJG26 JYZ26:JZK26 JPD26:JPO26 JFH26:JFS26 IVL26:IVW26 ILP26:IMA26 IBT26:ICE26 HRX26:HSI26 HIB26:HIM26 GYF26:GYQ26 GOJ26:GOU26 GEN26:GEY26 FUR26:FVC26 FKV26:FLG26 FAZ26:FBK26 ERD26:ERO26 EHH26:EHS26 DXL26:DXW26 DNP26:DOA26 DDT26:DEE26 CTX26:CUI26 CKB26:CKM26 CAF26:CAQ26 BQJ26:BQU26 BGN26:BGY26 AWR26:AXC26 AMV26:ANG26 L26:V26 ACZ44:ADK44 TD44:TO44 JH44:JS44 WVT44:WWE44 WLX44:WMI44 WCB44:WCM44 VSF44:VSQ44 VIJ44:VIU44 UYN44:UYY44 UOR44:UPC44 UEV44:UFG44 TUZ44:TVK44 TLD44:TLO44 TBH44:TBS44 SRL44:SRW44 SHP44:SIA44 RXT44:RYE44 RNX44:ROI44 REB44:REM44 QUF44:QUQ44 QKJ44:QKU44 QAN44:QAY44 PQR44:PRC44 PGV44:PHG44 OWZ44:OXK44 OND44:ONO44 ODH44:ODS44 NTL44:NTW44 NJP44:NKA44 MZT44:NAE44 MPX44:MQI44 MGB44:MGM44 LWF44:LWQ44 LMJ44:LMU44 LCN44:LCY44 KSR44:KTC44 KIV44:KJG44 JYZ44:JZK44 JPD44:JPO44 JFH44:JFS44 IVL44:IVW44 ILP44:IMA44 IBT44:ICE44 HRX44:HSI44 HIB44:HIM44 GYF44:GYQ44 GOJ44:GOU44 GEN44:GEY44 FUR44:FVC44 FKV44:FLG44 FAZ44:FBK44 ERD44:ERO44 EHH44:EHS44 DXL44:DXW44 DNP44:DOA44 DDT44:DEE44 CTX44:CUI44 CKB44:CKM44 CAF44:CAQ44 BQJ44:BQU44 BGN44:BGY44 AWR44:AXC44 AMV44:ANG44 L44:V44 TD62:TO62 JH62:JS62 WVT62:WWE62 WLX62:WMI62 WCB62:WCM62 VSF62:VSQ62 VIJ62:VIU62 UYN62:UYY62 UOR62:UPC62 UEV62:UFG62 TUZ62:TVK62 TLD62:TLO62 TBH62:TBS62 SRL62:SRW62 SHP62:SIA62 RXT62:RYE62 RNX62:ROI62 REB62:REM62 QUF62:QUQ62 QKJ62:QKU62 QAN62:QAY62 PQR62:PRC62 PGV62:PHG62 OWZ62:OXK62 OND62:ONO62 ODH62:ODS62 NTL62:NTW62 NJP62:NKA62 MZT62:NAE62 MPX62:MQI62 MGB62:MGM62 LWF62:LWQ62 LMJ62:LMU62 LCN62:LCY62 KSR62:KTC62 KIV62:KJG62 JYZ62:JZK62 JPD62:JPO62 JFH62:JFS62 IVL62:IVW62 ILP62:IMA62 IBT62:ICE62 HRX62:HSI62 HIB62:HIM62 GYF62:GYQ62 GOJ62:GOU62 GEN62:GEY62 FUR62:FVC62 FKV62:FLG62 FAZ62:FBK62 ERD62:ERO62 EHH62:EHS62 DXL62:DXW62 DNP62:DOA62 DDT62:DEE62 CTX62:CUI62 CKB62:CKM62 CAF62:CAQ62 BQJ62:BQU62 BGN62:BGY62 AWR62:AXC62 AMV62:ANG62 ACZ62:ADK62 L62:V62 JH79:JS79 WVT79:WWE79 WLX79:WMI79 WCB79:WCM79 VSF79:VSQ79 VIJ79:VIU79 UYN79:UYY79 UOR79:UPC79 UEV79:UFG79 TUZ79:TVK79 TLD79:TLO79 TBH79:TBS79 SRL79:SRW79 SHP79:SIA79 RXT79:RYE79 RNX79:ROI79 REB79:REM79 QUF79:QUQ79 QKJ79:QKU79 QAN79:QAY79 PQR79:PRC79 PGV79:PHG79 OWZ79:OXK79 OND79:ONO79 ODH79:ODS79 NTL79:NTW79 NJP79:NKA79 MZT79:NAE79 MPX79:MQI79 MGB79:MGM79 LWF79:LWQ79 LMJ79:LMU79 LCN79:LCY79 KSR79:KTC79 KIV79:KJG79 JYZ79:JZK79 JPD79:JPO79 JFH79:JFS79 IVL79:IVW79 ILP79:IMA79 IBT79:ICE79 HRX79:HSI79 HIB79:HIM79 GYF79:GYQ79 GOJ79:GOU79 GEN79:GEY79 FUR79:FVC79 FKV79:FLG79 FAZ79:FBK79 ERD79:ERO79 EHH79:EHS79 DXL79:DXW79 DNP79:DOA79 DDT79:DEE79 CTX79:CUI79 CKB79:CKM79 CAF79:CAQ79 BQJ79:BQU79 BGN79:BGY79 AWR79:AXC79 AMV79:ANG79 ACZ79:ADK79 TD79:TO79 L79:V79 JH97:JS97 TD97:TO97 ACZ97:ADK97 AMV97:ANG97 AWR97:AXC97 BGN97:BGY97 BQJ97:BQU97 CAF97:CAQ97 CKB97:CKM97 CTX97:CUI97 DDT97:DEE97 DNP97:DOA97 DXL97:DXW97 EHH97:EHS97 ERD97:ERO97 FAZ97:FBK97 FKV97:FLG97 FUR97:FVC97 GEN97:GEY97 GOJ97:GOU97 GYF97:GYQ97 HIB97:HIM97 HRX97:HSI97 IBT97:ICE97 ILP97:IMA97 IVL97:IVW97 JFH97:JFS97 JPD97:JPO97 JYZ97:JZK97 KIV97:KJG97 KSR97:KTC97 LCN97:LCY97 LMJ97:LMU97 LWF97:LWQ97 MGB97:MGM97 MPX97:MQI97 MZT97:NAE97 NJP97:NKA97 NTL97:NTW97 ODH97:ODS97 OND97:ONO97 OWZ97:OXK97 PGV97:PHG97 PQR97:PRC97 QAN97:QAY97 QKJ97:QKU97 QUF97:QUQ97 REB97:REM97 RNX97:ROI97 RXT97:RYE97 SHP97:SIA97 SRL97:SRW97 TBH97:TBS97 TLD97:TLO97 TUZ97:TVK97 UEV97:UFG97 UOR97:UPC97 UYN97:UYY97 VIJ97:VIU97 VSF97:VSQ97 WCB97:WCM97 WLX97:WMI97 WVT97:WWE97 L87:V87 ACZ30:ADK30 TD30:TO30 JH30:JS30 WVT30:WWE30 WLX30:WMI30 WCB30:WCM30 VSF30:VSQ30 VIJ30:VIU30 UYN30:UYY30 UOR30:UPC30 UEV30:UFG30 TUZ30:TVK30 TLD30:TLO30 TBH30:TBS30 SRL30:SRW30 SHP30:SIA30 RXT30:RYE30 RNX30:ROI30 REB30:REM30 QUF30:QUQ30 QKJ30:QKU30 QAN30:QAY30 PQR30:PRC30 PGV30:PHG30 OWZ30:OXK30 OND30:ONO30 ODH30:ODS30 NTL30:NTW30 NJP30:NKA30 MZT30:NAE30 MPX30:MQI30 MGB30:MGM30 LWF30:LWQ30 LMJ30:LMU30 LCN30:LCY30 KSR30:KTC30 KIV30:KJG30 JYZ30:JZK30 JPD30:JPO30 JFH30:JFS30 IVL30:IVW30 ILP30:IMA30 IBT30:ICE30 HRX30:HSI30 HIB30:HIM30 GYF30:GYQ30 GOJ30:GOU30 GEN30:GEY30 FUR30:FVC30 FKV30:FLG30 FAZ30:FBK30 ERD30:ERO30 EHH30:EHS30 DXL30:DXW30 DNP30:DOA30 DDT30:DEE30 CTX30:CUI30 CKB30:CKM30 CAF30:CAQ30 BQJ30:BQU30 BGN30:BGY30 AWR30:AXC30 AMV30:ANG30 AMV34:ANG36 ACZ48:ADK48 TD48:TO48 JH48:JS48 WVT48:WWE48 WLX48:WMI48 WCB48:WCM48 VSF48:VSQ48 VIJ48:VIU48 UYN48:UYY48 UOR48:UPC48 UEV48:UFG48 TUZ48:TVK48 TLD48:TLO48 TBH48:TBS48 SRL48:SRW48 SHP48:SIA48 RXT48:RYE48 RNX48:ROI48 REB48:REM48 QUF48:QUQ48 QKJ48:QKU48 QAN48:QAY48 PQR48:PRC48 PGV48:PHG48 OWZ48:OXK48 OND48:ONO48 ODH48:ODS48 NTL48:NTW48 NJP48:NKA48 MZT48:NAE48 MPX48:MQI48 MGB48:MGM48 LWF48:LWQ48 LMJ48:LMU48 LCN48:LCY48 KSR48:KTC48 KIV48:KJG48 JYZ48:JZK48 JPD48:JPO48 JFH48:JFS48 IVL48:IVW48 ILP48:IMA48 IBT48:ICE48 HRX48:HSI48 HIB48:HIM48 GYF48:GYQ48 GOJ48:GOU48 GEN48:GEY48 FUR48:FVC48 FKV48:FLG48 FAZ48:FBK48 ERD48:ERO48 EHH48:EHS48 DXL48:DXW48 DNP48:DOA48 DDT48:DEE48 CTX48:CUI48 CKB48:CKM48 CAF48:CAQ48 BQJ48:BQU48 BGN48:BGY48 AWR48:AXC48 AMV48:ANG48 AMV52:ANG54 TD66:TO66 JH66:JS66 WVT66:WWE66 WLX66:WMI66 WCB66:WCM66 VSF66:VSQ66 VIJ66:VIU66 UYN66:UYY66 UOR66:UPC66 UEV66:UFG66 TUZ66:TVK66 TLD66:TLO66 TBH66:TBS66 SRL66:SRW66 SHP66:SIA66 RXT66:RYE66 RNX66:ROI66 REB66:REM66 QUF66:QUQ66 QKJ66:QKU66 QAN66:QAY66 PQR66:PRC66 PGV66:PHG66 OWZ66:OXK66 OND66:ONO66 ODH66:ODS66 NTL66:NTW66 NJP66:NKA66 MZT66:NAE66 MPX66:MQI66 MGB66:MGM66 LWF66:LWQ66 LMJ66:LMU66 LCN66:LCY66 KSR66:KTC66 KIV66:KJG66 JYZ66:JZK66 JPD66:JPO66 JFH66:JFS66 IVL66:IVW66 ILP66:IMA66 IBT66:ICE66 HRX66:HSI66 HIB66:HIM66 GYF66:GYQ66 GOJ66:GOU66 GEN66:GEY66 FUR66:FVC66 FKV66:FLG66 FAZ66:FBK66 ERD66:ERO66 EHH66:EHS66 DXL66:DXW66 DNP66:DOA66 DDT66:DEE66 CTX66:CUI66 CKB66:CKM66 CAF66:CAQ66 BQJ66:BQU66 BGN66:BGY66 AWR66:AXC66 AMV66:ANG66 ACZ66:ADK66 ACZ70:ADK72 JH83:JS83 WVT83:WWE83 WLX83:WMI83 WCB83:WCM83 VSF83:VSQ83 VIJ83:VIU83 UYN83:UYY83 UOR83:UPC83 UEV83:UFG83 TUZ83:TVK83 TLD83:TLO83 TBH83:TBS83 SRL83:SRW83 SHP83:SIA83 RXT83:RYE83 RNX83:ROI83 REB83:REM83 QUF83:QUQ83 QKJ83:QKU83 QAN83:QAY83 PQR83:PRC83 PGV83:PHG83 OWZ83:OXK83 OND83:ONO83 ODH83:ODS83 NTL83:NTW83 NJP83:NKA83 MZT83:NAE83 MPX83:MQI83 MGB83:MGM83 LWF83:LWQ83 LMJ83:LMU83 LCN83:LCY83 KSR83:KTC83 KIV83:KJG83 JYZ83:JZK83 JPD83:JPO83 JFH83:JFS83 IVL83:IVW83 ILP83:IMA83 IBT83:ICE83 HRX83:HSI83 HIB83:HIM83 GYF83:GYQ83 GOJ83:GOU83 GEN83:GEY83 FUR83:FVC83 FKV83:FLG83 FAZ83:FBK83 ERD83:ERO83 EHH83:EHS83 DXL83:DXW83 DNP83:DOA83 DDT83:DEE83 CTX83:CUI83 CKB83:CKM83 CAF83:CAQ83 BQJ83:BQU83 BGN83:BGY83 AWR83:AXC83 AMV83:ANG83 ACZ83:ADK83 TD83:TO83 TD87:TO89 WVT101:WWE101 JH101:JS101 TD101:TO101 ACZ101:ADK101 AMV101:ANG101 AWR101:AXC101 BGN101:BGY101 BQJ101:BQU101 CAF101:CAQ101 CKB101:CKM101 CTX101:CUI101 DDT101:DEE101 DNP101:DOA101 DXL101:DXW101 EHH101:EHS101 ERD101:ERO101 FAZ101:FBK101 FKV101:FLG101 FUR101:FVC101 GEN101:GEY101 GOJ101:GOU101 GYF101:GYQ101 HIB101:HIM101 HRX101:HSI101 IBT101:ICE101 ILP101:IMA101 IVL101:IVW101 JFH101:JFS101 JPD101:JPO101 JYZ101:JZK101 KIV101:KJG101 KSR101:KTC101 LCN101:LCY101 LMJ101:LMU101 LWF101:LWQ101 MGB101:MGM101 MPX101:MQI101 MZT101:NAE101 NJP101:NKA101 NTL101:NTW101 ODH101:ODS101 OND101:ONO101 OWZ101:OXK101 PGV101:PHG101 PQR101:PRC101 QAN101:QAY101 QKJ101:QKU101 QUF101:QUQ101 REB101:REM101 RNX101:ROI101 RXT101:RYE101 SHP101:SIA101 SRL101:SRW101 TBH101:TBS101 TLD101:TLO101 TUZ101:TVK101 UEV101:UFG101 UOR101:UPC101 UYN101:UYY101 VIJ101:VIU101 VSF101:VSQ101 WCB101:WCM101 WLX101:WMI101 WLX105:WMI107 L105:V10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636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Q131172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Q196708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Q262244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Q327780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Q393316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Q458852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Q524388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Q589924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Q655460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Q720996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Q786532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Q852068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Q917604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Q983140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1 JM61 TI61 ADE61 ANA61 AWW61 BGS61 BQO61 CAK61 CKG61 CUC61 DDY61 DNU61 DXQ61 EHM61 ERI61 FBE61 FLA61 FUW61 GES61 GOO61 GYK61 HIG61 HSC61 IBY61 ILU61 IVQ61 JFM61 JPI61 JZE61 KJA61 KSW61 LCS61 LMO61 LWK61 MGG61 MQC61 MZY61 NJU61 NTQ61 ODM61 ONI61 OXE61 PHA61 PQW61 QAS61 QKO61 QUK61 REG61 ROC61 RXY61 SHU61 SRQ61 TBM61 TLI61 TVE61 UFA61 UOW61 UYS61 VIO61 VSK61 WCG61 WMC61 WVY61 Q78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Q96 JM96 TI96 ADE96 ANA96 AWW96 BGS96 BQO96 CAK96 CKG96 CUC96 DDY96 DNU96 DXQ96 EHM96 ERI96 FBE96 FLA96 FUW96 GES96 GOO96 GYK96 HIG96 HSC96 IBY96 ILU96 IVQ96 JFM96 JPI96 JZE96 KJA96 KSW96 LCS96 LMO96 LWK96 MGG96 MQC96 MZY96 NJU96 NTQ96 ODM96 ONI96 OXE96 PHA96 PQW96 QAS96 QKO96 QUK96 REG96 ROC96 RXY96 SHU96 SRQ96 TBM96 TLI96 TVE96 UFA96 UOW96 UYS96 VIO96 VSK96 WCG96 WMC96 WVY96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47 JM47 TI47 ADE47 ANA47 AWW47 BGS47 BQO47 CAK47 CKG47 CUC47 DDY47 DNU47 DXQ47 EHM47 ERI47 FBE47 FLA47 FUW47 GES47 GOO47 GYK47 HIG47 HSC47 IBY47 ILU47 IVQ47 JFM47 JPI47 JZE47 KJA47 KSW47 LCS47 LMO47 LWK47 MGG47 MQC47 MZY47 NJU47 NTQ47 ODM47 ONI47 OXE47 PHA47 PQW47 QAS47 QKO47 QUK47 REG47 ROC47 RXY47 SHU47 SRQ47 TBM47 TLI47 TVE47 UFA47 UOW47 UYS47 VIO47 VSK47 WCG47 WMC47 WVY47 Q65 JM65 TI65 ADE65 ANA65 AWW65 BGS65 BQO65 CAK65 CKG65 CUC65 DDY65 DNU65 DXQ65 EHM65 ERI65 FBE65 FLA65 FUW65 GES65 GOO65 GYK65 HIG65 HSC65 IBY65 ILU65 IVQ65 JFM65 JPI65 JZE65 KJA65 KSW65 LCS65 LMO65 LWK65 MGG65 MQC65 MZY65 NJU65 NTQ65 ODM65 ONI65 OXE65 PHA65 PQW65 QAS65 QKO65 QUK65 REG65 ROC65 RXY65 SHU65 SRQ65 TBM65 TLI65 TVE65 UFA65 UOW65 UYS65 VIO65 VSK65 WCG65 WMC65 WVY65 Q82 JM82 TI82 ADE82 ANA82 AWW82 BGS82 BQO82 CAK82 CKG82 CUC82 DDY82 DNU82 DXQ82 EHM82 ERI82 FBE82 FLA82 FUW82 GES82 GOO82 GYK82 HIG82 HSC82 IBY82 ILU82 IVQ82 JFM82 JPI82 JZE82 KJA82 KSW82 LCS82 LMO82 LWK82 MGG82 MQC82 MZY82 NJU82 NTQ82 ODM82 ONI82 OXE82 PHA82 PQW82 QAS82 QKO82 QUK82 REG82 ROC82 RXY82 SHU82 SRQ82 TBM82 TLI82 TVE82 UFA82 UOW82 UYS82 VIO82 VSK82 WCG82 WMC82 WVY82 Q100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9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Q86 JM86 TI86 ADE86 ANA86 AWW86 BGS86 BQO86 CAK86 CKG86 CUC86 DDY86 DNU86 DXQ86 EHM86 ERI86 FBE86 FLA86 FUW86 GES86 GOO86 GYK86 HIG86 HSC86 IBY86 ILU86 IVQ86 JFM86 JPI86 JZE86 KJA86 KSW86 LCS86 LMO86 LWK86 MGG86 MQC86 MZY86 NJU86 NTQ86 ODM86 ONI86 OXE86 PHA86 PQW86 QAS86 QKO86 QUK86 REG86 ROC86 RXY86 SHU86 SRQ86 TBM86 TLI86 TVE86 UFA86 UOW86 UYS86 VIO86 VSK86 WCG86 WMC86 WVY86 Q104 JM104 TI104 ADE104 ANA104 AWW104 BGS104 BQO104 CAK104 CKG104 CUC104 DDY104 DNU104 DXQ104 EHM104 ERI104 FBE104 FLA104 FUW104 GES104 GOO104 GYK104 HIG104 HSC104 IBY104 ILU104 IVQ104 JFM104 JPI104 JZE104 KJA104 KSW104 LCS104 LMO104 LWK104 MGG104 MQC104 MZY104 NJU104 NTQ104 ODM104 ONI104 OXE104 PHA104 PQW104 QAS104 QKO104 QUK104 REG104 ROC104 RXY104 SHU104 SRQ104 TBM104 TLI104 TVE104 UFA104 UOW104 UYS104 VIO104 VSK104 WCG104 WMC104 WVY104"/>
    <dataValidation allowBlank="1" showInputMessage="1" showErrorMessage="1" prompt="Для выбора выполните двойной щелчок левой клавиши мыши по соответствующей ячейке." sqref="S65635 JO65635 TK65635 ADG65635 ANC65635 AWY65635 BGU65635 BQQ65635 CAM65635 CKI65635 CUE65635 DEA65635 DNW65635 DXS65635 EHO65635 ERK65635 FBG65635 FLC65635 FUY65635 GEU65635 GOQ65635 GYM65635 HII65635 HSE65635 ICA65635 ILW65635 IVS65635 JFO65635 JPK65635 JZG65635 KJC65635 KSY65635 LCU65635 LMQ65635 LWM65635 MGI65635 MQE65635 NAA65635 NJW65635 NTS65635 ODO65635 ONK65635 OXG65635 PHC65635 PQY65635 QAU65635 QKQ65635 QUM65635 REI65635 ROE65635 RYA65635 SHW65635 SRS65635 TBO65635 TLK65635 TVG65635 UFC65635 UOY65635 UYU65635 VIQ65635 VSM65635 WCI65635 WME65635 WWA65635 S131171 JO131171 TK131171 ADG131171 ANC131171 AWY131171 BGU131171 BQQ131171 CAM131171 CKI131171 CUE131171 DEA131171 DNW131171 DXS131171 EHO131171 ERK131171 FBG131171 FLC131171 FUY131171 GEU131171 GOQ131171 GYM131171 HII131171 HSE131171 ICA131171 ILW131171 IVS131171 JFO131171 JPK131171 JZG131171 KJC131171 KSY131171 LCU131171 LMQ131171 LWM131171 MGI131171 MQE131171 NAA131171 NJW131171 NTS131171 ODO131171 ONK131171 OXG131171 PHC131171 PQY131171 QAU131171 QKQ131171 QUM131171 REI131171 ROE131171 RYA131171 SHW131171 SRS131171 TBO131171 TLK131171 TVG131171 UFC131171 UOY131171 UYU131171 VIQ131171 VSM131171 WCI131171 WME131171 WWA131171 S196707 JO196707 TK196707 ADG196707 ANC196707 AWY196707 BGU196707 BQQ196707 CAM196707 CKI196707 CUE196707 DEA196707 DNW196707 DXS196707 EHO196707 ERK196707 FBG196707 FLC196707 FUY196707 GEU196707 GOQ196707 GYM196707 HII196707 HSE196707 ICA196707 ILW196707 IVS196707 JFO196707 JPK196707 JZG196707 KJC196707 KSY196707 LCU196707 LMQ196707 LWM196707 MGI196707 MQE196707 NAA196707 NJW196707 NTS196707 ODO196707 ONK196707 OXG196707 PHC196707 PQY196707 QAU196707 QKQ196707 QUM196707 REI196707 ROE196707 RYA196707 SHW196707 SRS196707 TBO196707 TLK196707 TVG196707 UFC196707 UOY196707 UYU196707 VIQ196707 VSM196707 WCI196707 WME196707 WWA196707 S262243 JO262243 TK262243 ADG262243 ANC262243 AWY262243 BGU262243 BQQ262243 CAM262243 CKI262243 CUE262243 DEA262243 DNW262243 DXS262243 EHO262243 ERK262243 FBG262243 FLC262243 FUY262243 GEU262243 GOQ262243 GYM262243 HII262243 HSE262243 ICA262243 ILW262243 IVS262243 JFO262243 JPK262243 JZG262243 KJC262243 KSY262243 LCU262243 LMQ262243 LWM262243 MGI262243 MQE262243 NAA262243 NJW262243 NTS262243 ODO262243 ONK262243 OXG262243 PHC262243 PQY262243 QAU262243 QKQ262243 QUM262243 REI262243 ROE262243 RYA262243 SHW262243 SRS262243 TBO262243 TLK262243 TVG262243 UFC262243 UOY262243 UYU262243 VIQ262243 VSM262243 WCI262243 WME262243 WWA262243 S327779 JO327779 TK327779 ADG327779 ANC327779 AWY327779 BGU327779 BQQ327779 CAM327779 CKI327779 CUE327779 DEA327779 DNW327779 DXS327779 EHO327779 ERK327779 FBG327779 FLC327779 FUY327779 GEU327779 GOQ327779 GYM327779 HII327779 HSE327779 ICA327779 ILW327779 IVS327779 JFO327779 JPK327779 JZG327779 KJC327779 KSY327779 LCU327779 LMQ327779 LWM327779 MGI327779 MQE327779 NAA327779 NJW327779 NTS327779 ODO327779 ONK327779 OXG327779 PHC327779 PQY327779 QAU327779 QKQ327779 QUM327779 REI327779 ROE327779 RYA327779 SHW327779 SRS327779 TBO327779 TLK327779 TVG327779 UFC327779 UOY327779 UYU327779 VIQ327779 VSM327779 WCI327779 WME327779 WWA327779 S393315 JO393315 TK393315 ADG393315 ANC393315 AWY393315 BGU393315 BQQ393315 CAM393315 CKI393315 CUE393315 DEA393315 DNW393315 DXS393315 EHO393315 ERK393315 FBG393315 FLC393315 FUY393315 GEU393315 GOQ393315 GYM393315 HII393315 HSE393315 ICA393315 ILW393315 IVS393315 JFO393315 JPK393315 JZG393315 KJC393315 KSY393315 LCU393315 LMQ393315 LWM393315 MGI393315 MQE393315 NAA393315 NJW393315 NTS393315 ODO393315 ONK393315 OXG393315 PHC393315 PQY393315 QAU393315 QKQ393315 QUM393315 REI393315 ROE393315 RYA393315 SHW393315 SRS393315 TBO393315 TLK393315 TVG393315 UFC393315 UOY393315 UYU393315 VIQ393315 VSM393315 WCI393315 WME393315 WWA393315 S458851 JO458851 TK458851 ADG458851 ANC458851 AWY458851 BGU458851 BQQ458851 CAM458851 CKI458851 CUE458851 DEA458851 DNW458851 DXS458851 EHO458851 ERK458851 FBG458851 FLC458851 FUY458851 GEU458851 GOQ458851 GYM458851 HII458851 HSE458851 ICA458851 ILW458851 IVS458851 JFO458851 JPK458851 JZG458851 KJC458851 KSY458851 LCU458851 LMQ458851 LWM458851 MGI458851 MQE458851 NAA458851 NJW458851 NTS458851 ODO458851 ONK458851 OXG458851 PHC458851 PQY458851 QAU458851 QKQ458851 QUM458851 REI458851 ROE458851 RYA458851 SHW458851 SRS458851 TBO458851 TLK458851 TVG458851 UFC458851 UOY458851 UYU458851 VIQ458851 VSM458851 WCI458851 WME458851 WWA458851 S524387 JO524387 TK524387 ADG524387 ANC524387 AWY524387 BGU524387 BQQ524387 CAM524387 CKI524387 CUE524387 DEA524387 DNW524387 DXS524387 EHO524387 ERK524387 FBG524387 FLC524387 FUY524387 GEU524387 GOQ524387 GYM524387 HII524387 HSE524387 ICA524387 ILW524387 IVS524387 JFO524387 JPK524387 JZG524387 KJC524387 KSY524387 LCU524387 LMQ524387 LWM524387 MGI524387 MQE524387 NAA524387 NJW524387 NTS524387 ODO524387 ONK524387 OXG524387 PHC524387 PQY524387 QAU524387 QKQ524387 QUM524387 REI524387 ROE524387 RYA524387 SHW524387 SRS524387 TBO524387 TLK524387 TVG524387 UFC524387 UOY524387 UYU524387 VIQ524387 VSM524387 WCI524387 WME524387 WWA524387 S589923 JO589923 TK589923 ADG589923 ANC589923 AWY589923 BGU589923 BQQ589923 CAM589923 CKI589923 CUE589923 DEA589923 DNW589923 DXS589923 EHO589923 ERK589923 FBG589923 FLC589923 FUY589923 GEU589923 GOQ589923 GYM589923 HII589923 HSE589923 ICA589923 ILW589923 IVS589923 JFO589923 JPK589923 JZG589923 KJC589923 KSY589923 LCU589923 LMQ589923 LWM589923 MGI589923 MQE589923 NAA589923 NJW589923 NTS589923 ODO589923 ONK589923 OXG589923 PHC589923 PQY589923 QAU589923 QKQ589923 QUM589923 REI589923 ROE589923 RYA589923 SHW589923 SRS589923 TBO589923 TLK589923 TVG589923 UFC589923 UOY589923 UYU589923 VIQ589923 VSM589923 WCI589923 WME589923 WWA589923 S655459 JO655459 TK655459 ADG655459 ANC655459 AWY655459 BGU655459 BQQ655459 CAM655459 CKI655459 CUE655459 DEA655459 DNW655459 DXS655459 EHO655459 ERK655459 FBG655459 FLC655459 FUY655459 GEU655459 GOQ655459 GYM655459 HII655459 HSE655459 ICA655459 ILW655459 IVS655459 JFO655459 JPK655459 JZG655459 KJC655459 KSY655459 LCU655459 LMQ655459 LWM655459 MGI655459 MQE655459 NAA655459 NJW655459 NTS655459 ODO655459 ONK655459 OXG655459 PHC655459 PQY655459 QAU655459 QKQ655459 QUM655459 REI655459 ROE655459 RYA655459 SHW655459 SRS655459 TBO655459 TLK655459 TVG655459 UFC655459 UOY655459 UYU655459 VIQ655459 VSM655459 WCI655459 WME655459 WWA655459 S720995 JO720995 TK720995 ADG720995 ANC720995 AWY720995 BGU720995 BQQ720995 CAM720995 CKI720995 CUE720995 DEA720995 DNW720995 DXS720995 EHO720995 ERK720995 FBG720995 FLC720995 FUY720995 GEU720995 GOQ720995 GYM720995 HII720995 HSE720995 ICA720995 ILW720995 IVS720995 JFO720995 JPK720995 JZG720995 KJC720995 KSY720995 LCU720995 LMQ720995 LWM720995 MGI720995 MQE720995 NAA720995 NJW720995 NTS720995 ODO720995 ONK720995 OXG720995 PHC720995 PQY720995 QAU720995 QKQ720995 QUM720995 REI720995 ROE720995 RYA720995 SHW720995 SRS720995 TBO720995 TLK720995 TVG720995 UFC720995 UOY720995 UYU720995 VIQ720995 VSM720995 WCI720995 WME720995 WWA720995 S786531 JO786531 TK786531 ADG786531 ANC786531 AWY786531 BGU786531 BQQ786531 CAM786531 CKI786531 CUE786531 DEA786531 DNW786531 DXS786531 EHO786531 ERK786531 FBG786531 FLC786531 FUY786531 GEU786531 GOQ786531 GYM786531 HII786531 HSE786531 ICA786531 ILW786531 IVS786531 JFO786531 JPK786531 JZG786531 KJC786531 KSY786531 LCU786531 LMQ786531 LWM786531 MGI786531 MQE786531 NAA786531 NJW786531 NTS786531 ODO786531 ONK786531 OXG786531 PHC786531 PQY786531 QAU786531 QKQ786531 QUM786531 REI786531 ROE786531 RYA786531 SHW786531 SRS786531 TBO786531 TLK786531 TVG786531 UFC786531 UOY786531 UYU786531 VIQ786531 VSM786531 WCI786531 WME786531 WWA786531 S852067 JO852067 TK852067 ADG852067 ANC852067 AWY852067 BGU852067 BQQ852067 CAM852067 CKI852067 CUE852067 DEA852067 DNW852067 DXS852067 EHO852067 ERK852067 FBG852067 FLC852067 FUY852067 GEU852067 GOQ852067 GYM852067 HII852067 HSE852067 ICA852067 ILW852067 IVS852067 JFO852067 JPK852067 JZG852067 KJC852067 KSY852067 LCU852067 LMQ852067 LWM852067 MGI852067 MQE852067 NAA852067 NJW852067 NTS852067 ODO852067 ONK852067 OXG852067 PHC852067 PQY852067 QAU852067 QKQ852067 QUM852067 REI852067 ROE852067 RYA852067 SHW852067 SRS852067 TBO852067 TLK852067 TVG852067 UFC852067 UOY852067 UYU852067 VIQ852067 VSM852067 WCI852067 WME852067 WWA852067 S917603 JO917603 TK917603 ADG917603 ANC917603 AWY917603 BGU917603 BQQ917603 CAM917603 CKI917603 CUE917603 DEA917603 DNW917603 DXS917603 EHO917603 ERK917603 FBG917603 FLC917603 FUY917603 GEU917603 GOQ917603 GYM917603 HII917603 HSE917603 ICA917603 ILW917603 IVS917603 JFO917603 JPK917603 JZG917603 KJC917603 KSY917603 LCU917603 LMQ917603 LWM917603 MGI917603 MQE917603 NAA917603 NJW917603 NTS917603 ODO917603 ONK917603 OXG917603 PHC917603 PQY917603 QAU917603 QKQ917603 QUM917603 REI917603 ROE917603 RYA917603 SHW917603 SRS917603 TBO917603 TLK917603 TVG917603 UFC917603 UOY917603 UYU917603 VIQ917603 VSM917603 WCI917603 WME917603 WWA917603 S983139 JO983139 TK983139 ADG983139 ANC983139 AWY983139 BGU983139 BQQ983139 CAM983139 CKI983139 CUE983139 DEA983139 DNW983139 DXS983139 EHO983139 ERK983139 FBG983139 FLC983139 FUY983139 GEU983139 GOQ983139 GYM983139 HII983139 HSE983139 ICA983139 ILW983139 IVS983139 JFO983139 JPK983139 JZG983139 KJC983139 KSY983139 LCU983139 LMQ983139 LWM983139 MGI983139 MQE983139 NAA983139 NJW983139 NTS983139 ODO983139 ONK983139 OXG983139 PHC983139 PQY983139 QAU983139 QKQ983139 QUM983139 REI983139 ROE983139 RYA983139 SHW983139 SRS983139 TBO983139 TLK983139 TVG983139 UFC983139 UOY983139 UYU983139 VIQ983139 VSM983139 WCI983139 WME983139 WWA983139 U458851 U524387 JQ65635 TM65635 ADI65635 ANE65635 AXA65635 BGW65635 BQS65635 CAO65635 CKK65635 CUG65635 DEC65635 DNY65635 DXU65635 EHQ65635 ERM65635 FBI65635 FLE65635 FVA65635 GEW65635 GOS65635 GYO65635 HIK65635 HSG65635 ICC65635 ILY65635 IVU65635 JFQ65635 JPM65635 JZI65635 KJE65635 KTA65635 LCW65635 LMS65635 LWO65635 MGK65635 MQG65635 NAC65635 NJY65635 NTU65635 ODQ65635 ONM65635 OXI65635 PHE65635 PRA65635 QAW65635 QKS65635 QUO65635 REK65635 ROG65635 RYC65635 SHY65635 SRU65635 TBQ65635 TLM65635 TVI65635 UFE65635 UPA65635 UYW65635 VIS65635 VSO65635 WCK65635 WMG65635 WWC65635 U589923 JQ131171 TM131171 ADI131171 ANE131171 AXA131171 BGW131171 BQS131171 CAO131171 CKK131171 CUG131171 DEC131171 DNY131171 DXU131171 EHQ131171 ERM131171 FBI131171 FLE131171 FVA131171 GEW131171 GOS131171 GYO131171 HIK131171 HSG131171 ICC131171 ILY131171 IVU131171 JFQ131171 JPM131171 JZI131171 KJE131171 KTA131171 LCW131171 LMS131171 LWO131171 MGK131171 MQG131171 NAC131171 NJY131171 NTU131171 ODQ131171 ONM131171 OXI131171 PHE131171 PRA131171 QAW131171 QKS131171 QUO131171 REK131171 ROG131171 RYC131171 SHY131171 SRU131171 TBQ131171 TLM131171 TVI131171 UFE131171 UPA131171 UYW131171 VIS131171 VSO131171 WCK131171 WMG131171 WWC131171 U655459 JQ196707 TM196707 ADI196707 ANE196707 AXA196707 BGW196707 BQS196707 CAO196707 CKK196707 CUG196707 DEC196707 DNY196707 DXU196707 EHQ196707 ERM196707 FBI196707 FLE196707 FVA196707 GEW196707 GOS196707 GYO196707 HIK196707 HSG196707 ICC196707 ILY196707 IVU196707 JFQ196707 JPM196707 JZI196707 KJE196707 KTA196707 LCW196707 LMS196707 LWO196707 MGK196707 MQG196707 NAC196707 NJY196707 NTU196707 ODQ196707 ONM196707 OXI196707 PHE196707 PRA196707 QAW196707 QKS196707 QUO196707 REK196707 ROG196707 RYC196707 SHY196707 SRU196707 TBQ196707 TLM196707 TVI196707 UFE196707 UPA196707 UYW196707 VIS196707 VSO196707 WCK196707 WMG196707 WWC196707 U720995 JQ262243 TM262243 ADI262243 ANE262243 AXA262243 BGW262243 BQS262243 CAO262243 CKK262243 CUG262243 DEC262243 DNY262243 DXU262243 EHQ262243 ERM262243 FBI262243 FLE262243 FVA262243 GEW262243 GOS262243 GYO262243 HIK262243 HSG262243 ICC262243 ILY262243 IVU262243 JFQ262243 JPM262243 JZI262243 KJE262243 KTA262243 LCW262243 LMS262243 LWO262243 MGK262243 MQG262243 NAC262243 NJY262243 NTU262243 ODQ262243 ONM262243 OXI262243 PHE262243 PRA262243 QAW262243 QKS262243 QUO262243 REK262243 ROG262243 RYC262243 SHY262243 SRU262243 TBQ262243 TLM262243 TVI262243 UFE262243 UPA262243 UYW262243 VIS262243 VSO262243 WCK262243 WMG262243 WWC262243 U786531 JQ327779 TM327779 ADI327779 ANE327779 AXA327779 BGW327779 BQS327779 CAO327779 CKK327779 CUG327779 DEC327779 DNY327779 DXU327779 EHQ327779 ERM327779 FBI327779 FLE327779 FVA327779 GEW327779 GOS327779 GYO327779 HIK327779 HSG327779 ICC327779 ILY327779 IVU327779 JFQ327779 JPM327779 JZI327779 KJE327779 KTA327779 LCW327779 LMS327779 LWO327779 MGK327779 MQG327779 NAC327779 NJY327779 NTU327779 ODQ327779 ONM327779 OXI327779 PHE327779 PRA327779 QAW327779 QKS327779 QUO327779 REK327779 ROG327779 RYC327779 SHY327779 SRU327779 TBQ327779 TLM327779 TVI327779 UFE327779 UPA327779 UYW327779 VIS327779 VSO327779 WCK327779 WMG327779 WWC327779 U852067 JQ393315 TM393315 ADI393315 ANE393315 AXA393315 BGW393315 BQS393315 CAO393315 CKK393315 CUG393315 DEC393315 DNY393315 DXU393315 EHQ393315 ERM393315 FBI393315 FLE393315 FVA393315 GEW393315 GOS393315 GYO393315 HIK393315 HSG393315 ICC393315 ILY393315 IVU393315 JFQ393315 JPM393315 JZI393315 KJE393315 KTA393315 LCW393315 LMS393315 LWO393315 MGK393315 MQG393315 NAC393315 NJY393315 NTU393315 ODQ393315 ONM393315 OXI393315 PHE393315 PRA393315 QAW393315 QKS393315 QUO393315 REK393315 ROG393315 RYC393315 SHY393315 SRU393315 TBQ393315 TLM393315 TVI393315 UFE393315 UPA393315 UYW393315 VIS393315 VSO393315 WCK393315 WMG393315 WWC393315 U917603 JQ458851 TM458851 ADI458851 ANE458851 AXA458851 BGW458851 BQS458851 CAO458851 CKK458851 CUG458851 DEC458851 DNY458851 DXU458851 EHQ458851 ERM458851 FBI458851 FLE458851 FVA458851 GEW458851 GOS458851 GYO458851 HIK458851 HSG458851 ICC458851 ILY458851 IVU458851 JFQ458851 JPM458851 JZI458851 KJE458851 KTA458851 LCW458851 LMS458851 LWO458851 MGK458851 MQG458851 NAC458851 NJY458851 NTU458851 ODQ458851 ONM458851 OXI458851 PHE458851 PRA458851 QAW458851 QKS458851 QUO458851 REK458851 ROG458851 RYC458851 SHY458851 SRU458851 TBQ458851 TLM458851 TVI458851 UFE458851 UPA458851 UYW458851 VIS458851 VSO458851 WCK458851 WMG458851 WWC458851 U983139 JQ524387 TM524387 ADI524387 ANE524387 AXA524387 BGW524387 BQS524387 CAO524387 CKK524387 CUG524387 DEC524387 DNY524387 DXU524387 EHQ524387 ERM524387 FBI524387 FLE524387 FVA524387 GEW524387 GOS524387 GYO524387 HIK524387 HSG524387 ICC524387 ILY524387 IVU524387 JFQ524387 JPM524387 JZI524387 KJE524387 KTA524387 LCW524387 LMS524387 LWO524387 MGK524387 MQG524387 NAC524387 NJY524387 NTU524387 ODQ524387 ONM524387 OXI524387 PHE524387 PRA524387 QAW524387 QKS524387 QUO524387 REK524387 ROG524387 RYC524387 SHY524387 SRU524387 TBQ524387 TLM524387 TVI524387 UFE524387 UPA524387 UYW524387 VIS524387 VSO524387 WCK524387 WMG524387 WWC524387 U65635 JQ589923 TM589923 ADI589923 ANE589923 AXA589923 BGW589923 BQS589923 CAO589923 CKK589923 CUG589923 DEC589923 DNY589923 DXU589923 EHQ589923 ERM589923 FBI589923 FLE589923 FVA589923 GEW589923 GOS589923 GYO589923 HIK589923 HSG589923 ICC589923 ILY589923 IVU589923 JFQ589923 JPM589923 JZI589923 KJE589923 KTA589923 LCW589923 LMS589923 LWO589923 MGK589923 MQG589923 NAC589923 NJY589923 NTU589923 ODQ589923 ONM589923 OXI589923 PHE589923 PRA589923 QAW589923 QKS589923 QUO589923 REK589923 ROG589923 RYC589923 SHY589923 SRU589923 TBQ589923 TLM589923 TVI589923 UFE589923 UPA589923 UYW589923 VIS589923 VSO589923 WCK589923 WMG589923 WWC589923 U131171 JQ655459 TM655459 ADI655459 ANE655459 AXA655459 BGW655459 BQS655459 CAO655459 CKK655459 CUG655459 DEC655459 DNY655459 DXU655459 EHQ655459 ERM655459 FBI655459 FLE655459 FVA655459 GEW655459 GOS655459 GYO655459 HIK655459 HSG655459 ICC655459 ILY655459 IVU655459 JFQ655459 JPM655459 JZI655459 KJE655459 KTA655459 LCW655459 LMS655459 LWO655459 MGK655459 MQG655459 NAC655459 NJY655459 NTU655459 ODQ655459 ONM655459 OXI655459 PHE655459 PRA655459 QAW655459 QKS655459 QUO655459 REK655459 ROG655459 RYC655459 SHY655459 SRU655459 TBQ655459 TLM655459 TVI655459 UFE655459 UPA655459 UYW655459 VIS655459 VSO655459 WCK655459 WMG655459 WWC655459 U196707 JQ720995 TM720995 ADI720995 ANE720995 AXA720995 BGW720995 BQS720995 CAO720995 CKK720995 CUG720995 DEC720995 DNY720995 DXU720995 EHQ720995 ERM720995 FBI720995 FLE720995 FVA720995 GEW720995 GOS720995 GYO720995 HIK720995 HSG720995 ICC720995 ILY720995 IVU720995 JFQ720995 JPM720995 JZI720995 KJE720995 KTA720995 LCW720995 LMS720995 LWO720995 MGK720995 MQG720995 NAC720995 NJY720995 NTU720995 ODQ720995 ONM720995 OXI720995 PHE720995 PRA720995 QAW720995 QKS720995 QUO720995 REK720995 ROG720995 RYC720995 SHY720995 SRU720995 TBQ720995 TLM720995 TVI720995 UFE720995 UPA720995 UYW720995 VIS720995 VSO720995 WCK720995 WMG720995 WWC720995 WWC24 JQ786531 TM786531 ADI786531 ANE786531 AXA786531 BGW786531 BQS786531 CAO786531 CKK786531 CUG786531 DEC786531 DNY786531 DXU786531 EHQ786531 ERM786531 FBI786531 FLE786531 FVA786531 GEW786531 GOS786531 GYO786531 HIK786531 HSG786531 ICC786531 ILY786531 IVU786531 JFQ786531 JPM786531 JZI786531 KJE786531 KTA786531 LCW786531 LMS786531 LWO786531 MGK786531 MQG786531 NAC786531 NJY786531 NTU786531 ODQ786531 ONM786531 OXI786531 PHE786531 PRA786531 QAW786531 QKS786531 QUO786531 REK786531 ROG786531 RYC786531 SHY786531 SRU786531 TBQ786531 TLM786531 TVI786531 UFE786531 UPA786531 UYW786531 VIS786531 VSO786531 WCK786531 WMG786531 WWC786531 U262243 JQ852067 TM852067 ADI852067 ANE852067 AXA852067 BGW852067 BQS852067 CAO852067 CKK852067 CUG852067 DEC852067 DNY852067 DXU852067 EHQ852067 ERM852067 FBI852067 FLE852067 FVA852067 GEW852067 GOS852067 GYO852067 HIK852067 HSG852067 ICC852067 ILY852067 IVU852067 JFQ852067 JPM852067 JZI852067 KJE852067 KTA852067 LCW852067 LMS852067 LWO852067 MGK852067 MQG852067 NAC852067 NJY852067 NTU852067 ODQ852067 ONM852067 OXI852067 PHE852067 PRA852067 QAW852067 QKS852067 QUO852067 REK852067 ROG852067 RYC852067 SHY852067 SRU852067 TBQ852067 TLM852067 TVI852067 UFE852067 UPA852067 UYW852067 VIS852067 VSO852067 WCK852067 WMG852067 WWC852067 JQ917603 TM917603 ADI917603 ANE917603 AXA917603 BGW917603 BQS917603 CAO917603 CKK917603 CUG917603 DEC917603 DNY917603 DXU917603 EHQ917603 ERM917603 FBI917603 FLE917603 FVA917603 GEW917603 GOS917603 GYO917603 HIK917603 HSG917603 ICC917603 ILY917603 IVU917603 JFQ917603 JPM917603 JZI917603 KJE917603 KTA917603 LCW917603 LMS917603 LWO917603 MGK917603 MQG917603 NAC917603 NJY917603 NTU917603 ODQ917603 ONM917603 OXI917603 PHE917603 PRA917603 QAW917603 QKS917603 QUO917603 REK917603 ROG917603 RYC917603 SHY917603 SRU917603 TBQ917603 TLM917603 TVI917603 UFE917603 UPA917603 UYW917603 VIS917603 VSO917603 WCK917603 WMG917603 WWC917603 WWC983139 JQ983139 TM983139 ADI983139 ANE983139 AXA983139 BGW983139 BQS983139 CAO983139 CKK983139 CUG983139 DEC983139 DNY983139 DXU983139 EHQ983139 ERM983139 FBI983139 FLE983139 FVA983139 GEW983139 GOS983139 GYO983139 HIK983139 HSG983139 ICC983139 ILY983139 IVU983139 JFQ983139 JPM983139 JZI983139 KJE983139 KTA983139 LCW983139 LMS983139 LWO983139 MGK983139 MQG983139 NAC983139 NJY983139 NTU983139 ODQ983139 ONM983139 OXI983139 PHE983139 PRA983139 QAW983139 QKS983139 QUO983139 REK983139 ROG983139 RYC983139 SHY983139 SRU983139 TBQ983139 TLM983139 TVI983139 UFE983139 UPA983139 UYW983139 VIS983139 VSO983139 WCK983139 WMG983139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79 U393315 S24 JO42 S42 WWC42 WMG42 WCK42 VSO42 VIS42 UYW42 UPA42 UFE42 TVI42 TLM42 TBQ42 SRU42 SHY42 RYC42 ROG42 REK42 QUO42 QKS42 QAW42 PRA42 PHE42 OXI42 ONM42 ODQ42 NTU42 NJY42 NAC42 MQG42 MGK42 LWO42 LMS42 LCW42 KTA42 KJE42 JZI42 JPM42 JFQ42 IVU42 ILY42 ICC42 HSG42 HIK42 GYO42 GOS42 GEW42 FVA42 FLE42 FBI42 ERM42 EHQ42 DXU42 DNY42 DEC42 CUG42 CKK42 CAO42 BQS42 BGW42 AXA42 ANE42 ADI42 TM42 TK42 JQ42 WWA42 WME42 WCI42 VSM42 VIQ42 UYU42 UOY42 UFC42 TVG42 TLK42 TBO42 SRS42 SHW42 RYA42 ROE42 REI42 QUM42 QKQ42 QAU42 PQY42 PHC42 OXG42 ONK42 ODO42 NTS42 NJW42 NAA42 MQE42 MGI42 LWM42 LMQ42 LCU42 KSY42 KJC42 JZG42 JPK42 JFO42 IVS42 ILW42 ICA42 HSE42 HII42 GYM42 GOQ42 GEU42 FUY42 FLC42 FBG42 ERK42 EHO42 DXS42 DNW42 DEA42 CUE42 CKI42 CAM42 BQQ42 BGU42 AWY42 ANC42 ADG42 U42 JO60 S60 WWC60 WMG60 WCK60 VSO60 VIS60 UYW60 UPA60 UFE60 TVI60 TLM60 TBQ60 SRU60 SHY60 RYC60 ROG60 REK60 QUO60 QKS60 QAW60 PRA60 PHE60 OXI60 ONM60 ODQ60 NTU60 NJY60 NAC60 MQG60 MGK60 LWO60 LMS60 LCW60 KTA60 KJE60 JZI60 JPM60 JFQ60 IVU60 ILY60 ICC60 HSG60 HIK60 GYO60 GOS60 GEW60 FVA60 FLE60 FBI60 ERM60 EHQ60 DXU60 DNY60 DEC60 CUG60 CKK60 CAO60 BQS60 BGW60 AXA60 ANE60 ADI60 TM60 TK60 JQ60 WWA60 WME60 WCI60 VSM60 VIQ60 UYU60 UOY60 UFC60 TVG60 TLK60 TBO60 SRS60 SHW60 RYA60 ROE60 REI60 QUM60 QKQ60 QAU60 PQY60 PHC60 OXG60 ONK60 ODO60 NTS60 NJW60 NAA60 MQE60 MGI60 LWM60 LMQ60 LCU60 KSY60 KJC60 JZG60 JPK60 JFO60 IVS60 ILW60 ICA60 HSE60 HII60 GYM60 GOQ60 GEU60 FUY60 FLC60 FBG60 ERK60 EHO60 DXS60 DNW60 DEA60 CUE60 CKI60 CAM60 BQQ60 BGU60 AWY60 ANC60 ADG60 U60 JO77 S77 WWC77 WMG77 WCK77 VSO77 VIS77 UYW77 UPA77 UFE77 TVI77 TLM77 TBQ77 SRU77 SHY77 RYC77 ROG77 REK77 QUO77 QKS77 QAW77 PRA77 PHE77 OXI77 ONM77 ODQ77 NTU77 NJY77 NAC77 MQG77 MGK77 LWO77 LMS77 LCW77 KTA77 KJE77 JZI77 JPM77 JFQ77 IVU77 ILY77 ICC77 HSG77 HIK77 GYO77 GOS77 GEW77 FVA77 FLE77 FBI77 ERM77 EHQ77 DXU77 DNY77 DEC77 CUG77 CKK77 CAO77 BQS77 BGW77 AXA77 ANE77 ADI77 TM77 TK77 JQ77 WWA77 WME77 WCI77 VSM77 VIQ77 UYU77 UOY77 UFC77 TVG77 TLK77 TBO77 SRS77 SHW77 RYA77 ROE77 REI77 QUM77 QKQ77 QAU77 PQY77 PHC77 OXG77 ONK77 ODO77 NTS77 NJW77 NAA77 MQE77 MGI77 LWM77 LMQ77 LCU77 KSY77 KJC77 JZG77 JPK77 JFO77 IVS77 ILW77 ICA77 HSE77 HII77 GYM77 GOQ77 GEU77 FUY77 FLC77 FBG77 ERK77 EHO77 DXS77 DNW77 DEA77 CUE77 CKI77 CAM77 BQQ77 BGU77 AWY77 ANC77 ADG77 U77 JO95 S95 WWC95 WMG95 WCK95 VSO95 VIS95 UYW95 UPA95 UFE95 TVI95 TLM95 TBQ95 SRU95 SHY95 RYC95 ROG95 REK95 QUO95 QKS95 QAW95 PRA95 PHE95 OXI95 ONM95 ODQ95 NTU95 NJY95 NAC95 MQG95 MGK95 LWO95 LMS95 LCW95 KTA95 KJE95 JZI95 JPM95 JFQ95 IVU95 ILY95 ICC95 HSG95 HIK95 GYO95 GOS95 GEW95 FVA95 FLE95 FBI95 ERM95 EHQ95 DXU95 DNY95 DEC95 CUG95 CKK95 CAO95 BQS95 BGW95 AXA95 ANE95 ADI95 TM95 TK95 JQ95 WWA95 WME95 WCI95 VSM95 VIQ95 UYU95 UOY95 UFC95 TVG95 TLK95 TBO95 SRS95 SHW95 RYA95 ROE95 REI95 QUM95 QKQ95 QAU95 PQY95 PHC95 OXG95 ONK95 ODO95 NTS95 NJW95 NAA95 MQE95 MGI95 LWM95 LMQ95 LCU95 KSY95 KJC95 JZG95 JPK95 JFO95 IVS95 ILW95 ICA95 HSE95 HII95 GYM95 GOQ95 GEU95 FUY95 FLC95 FBG95 ERK95 EHO95 DXS95 DNW95 DEA95 CUE95 CKI95 CAM95 BQQ95 BGU95 AWY95 ANC95 ADG95 U95 JO28 S28 WWC28 WMG28 WCK28 VSO28 VIS28 UYW28 UPA28 UFE28 TVI28 TLM28 TBQ28 SRU28 SHY28 RYC28 ROG28 REK28 QUO28 QKS28 QAW28 PRA28 PHE28 OXI28 ONM28 ODQ28 NTU28 NJY28 NAC28 MQG28 MGK28 LWO28 LMS28 LCW28 KTA28 KJE28 JZI28 JPM28 JFQ28 IVU28 ILY28 ICC28 HSG28 HIK28 GYO28 GOS28 GEW28 FVA28 FLE28 FBI28 ERM28 EHQ28 DXU28 DNY28 DEC28 CUG28 CKK28 CAO28 BQS28 BGW28 AXA28 ANE28 ADI28 TM28 TK28 JQ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U28 JO46 S46 WWC46 WMG46 WCK46 VSO46 VIS46 UYW46 UPA46 UFE46 TVI46 TLM46 TBQ46 SRU46 SHY46 RYC46 ROG46 REK46 QUO46 QKS46 QAW46 PRA46 PHE46 OXI46 ONM46 ODQ46 NTU46 NJY46 NAC46 MQG46 MGK46 LWO46 LMS46 LCW46 KTA46 KJE46 JZI46 JPM46 JFQ46 IVU46 ILY46 ICC46 HSG46 HIK46 GYO46 GOS46 GEW46 FVA46 FLE46 FBI46 ERM46 EHQ46 DXU46 DNY46 DEC46 CUG46 CKK46 CAO46 BQS46 BGW46 AXA46 ANE46 ADI46 TM46 TK46 JQ46 WWA46 WME46 WCI46 VSM46 VIQ46 UYU46 UOY46 UFC46 TVG46 TLK46 TBO46 SRS46 SHW46 RYA46 ROE46 REI46 QUM46 QKQ46 QAU46 PQY46 PHC46 OXG46 ONK46 ODO46 NTS46 NJW46 NAA46 MQE46 MGI46 LWM46 LMQ46 LCU46 KSY46 KJC46 JZG46 JPK46 JFO46 IVS46 ILW46 ICA46 HSE46 HII46 GYM46 GOQ46 GEU46 FUY46 FLC46 FBG46 ERK46 EHO46 DXS46 DNW46 DEA46 CUE46 CKI46 CAM46 BQQ46 BGU46 AWY46 ANC46 ADG46 U46 JO64 S64 WWC64 WMG64 WCK64 VSO64 VIS64 UYW64 UPA64 UFE64 TVI64 TLM64 TBQ64 SRU64 SHY64 RYC64 ROG64 REK64 QUO64 QKS64 QAW64 PRA64 PHE64 OXI64 ONM64 ODQ64 NTU64 NJY64 NAC64 MQG64 MGK64 LWO64 LMS64 LCW64 KTA64 KJE64 JZI64 JPM64 JFQ64 IVU64 ILY64 ICC64 HSG64 HIK64 GYO64 GOS64 GEW64 FVA64 FLE64 FBI64 ERM64 EHQ64 DXU64 DNY64 DEC64 CUG64 CKK64 CAO64 BQS64 BGW64 AXA64 ANE64 ADI64 TM64 TK64 JQ64 WWA64 WME64 WCI64 VSM64 VIQ64 UYU64 UOY64 UFC64 TVG64 TLK64 TBO64 SRS64 SHW64 RYA64 ROE64 REI64 QUM64 QKQ64 QAU64 PQY64 PHC64 OXG64 ONK64 ODO64 NTS64 NJW64 NAA64 MQE64 MGI64 LWM64 LMQ64 LCU64 KSY64 KJC64 JZG64 JPK64 JFO64 IVS64 ILW64 ICA64 HSE64 HII64 GYM64 GOQ64 GEU64 FUY64 FLC64 FBG64 ERK64 EHO64 DXS64 DNW64 DEA64 CUE64 CKI64 CAM64 BQQ64 BGU64 AWY64 ANC64 ADG64 U64 JO81 S81 WWC81 WMG81 WCK81 VSO81 VIS81 UYW81 UPA81 UFE81 TVI81 TLM81 TBQ81 SRU81 SHY81 RYC81 ROG81 REK81 QUO81 QKS81 QAW81 PRA81 PHE81 OXI81 ONM81 ODQ81 NTU81 NJY81 NAC81 MQG81 MGK81 LWO81 LMS81 LCW81 KTA81 KJE81 JZI81 JPM81 JFQ81 IVU81 ILY81 ICC81 HSG81 HIK81 GYO81 GOS81 GEW81 FVA81 FLE81 FBI81 ERM81 EHQ81 DXU81 DNY81 DEC81 CUG81 CKK81 CAO81 BQS81 BGW81 AXA81 ANE81 ADI81 TM81 TK81 JQ81 WWA81 WME81 WCI81 VSM81 VIQ81 UYU81 UOY81 UFC81 TVG81 TLK81 TBO81 SRS81 SHW81 RYA81 ROE81 REI81 QUM81 QKQ81 QAU81 PQY81 PHC81 OXG81 ONK81 ODO81 NTS81 NJW81 NAA81 MQE81 MGI81 LWM81 LMQ81 LCU81 KSY81 KJC81 JZG81 JPK81 JFO81 IVS81 ILW81 ICA81 HSE81 HII81 GYM81 GOQ81 GEU81 FUY81 FLC81 FBG81 ERK81 EHO81 DXS81 DNW81 DEA81 CUE81 CKI81 CAM81 BQQ81 BGU81 AWY81 ANC81 ADG81 U81 JO99 S99 WWC99 WMG99 WCK99 VSO99 VIS99 UYW99 UPA99 UFE99 TVI99 TLM99 TBQ99 SRU99 SHY99 RYC99 ROG99 REK99 QUO99 QKS99 QAW99 PRA99 PHE99 OXI99 ONM99 ODQ99 NTU99 NJY99 NAC99 MQG99 MGK99 LWO99 LMS99 LCW99 KTA99 KJE99 JZI99 JPM99 JFQ99 IVU99 ILY99 ICC99 HSG99 HIK99 GYO99 GOS99 GEW99 FVA99 FLE99 FBI99 ERM99 EHQ99 DXU99 DNY99 DEC99 CUG99 CKK99 CAO99 BQS99 BGW99 AXA99 ANE99 ADI99 TM99 TK99 JQ99 WWA99 WME99 WCI99 VSM99 VIQ99 UYU99 UOY99 UFC99 TVG99 TLK99 TBO99 SRS99 SHW99 RYA99 ROE99 REI99 QUM99 QKQ99 QAU99 PQY99 PHC99 OXG99 ONK99 ODO99 NTS99 NJW99 NAA99 MQE99 MGI99 LWM99 LMQ99 LCU99 KSY99 KJC99 JZG99 JPK99 JFO99 IVS99 ILW99 ICA99 HSE99 HII99 GYM99 GOQ99 GEU99 FUY99 FLC99 FBG99 ERK99 EHO99 DXS99 DNW99 DEA99 CUE99 CKI99 CAM99 BQQ99 BGU99 AWY99 ANC99 ADG99 U99 JO32 S32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TK32 JQ32 WWA32 WME32 WCI32 VSM32 VIQ32 UYU32 UOY32 UFC32 TVG32 TLK32 TBO32 SRS32 SHW32 RYA32 ROE32 REI32 QUM32 QKQ32 QAU32 PQY32 PHC32 OXG32 ONK32 ODO32 NTS32 NJW32 NAA32 MQE32 MGI32 LWM32 LMQ32 LCU32 KSY32 KJC32 JZG32 JPK32 JFO32 IVS32 ILW32 ICA32 HSE32 HII32 GYM32 GOQ32 GEU32 FUY32 FLC32 FBG32 ERK32 EHO32 DXS32 DNW32 DEA32 CUE32 CKI32 CAM32 BQQ32 BGU32 AWY32 ANC32 ADG32 U32 JO50 S50 WWC50 WMG50 WCK50 VSO50 VIS50 UYW50 UPA50 UFE50 TVI50 TLM50 TBQ50 SRU50 SHY50 RYC50 ROG50 REK50 QUO50 QKS50 QAW50 PRA50 PHE50 OXI50 ONM50 ODQ50 NTU50 NJY50 NAC50 MQG50 MGK50 LWO50 LMS50 LCW50 KTA50 KJE50 JZI50 JPM50 JFQ50 IVU50 ILY50 ICC50 HSG50 HIK50 GYO50 GOS50 GEW50 FVA50 FLE50 FBI50 ERM50 EHQ50 DXU50 DNY50 DEC50 CUG50 CKK50 CAO50 BQS50 BGW50 AXA50 ANE50 ADI50 TM50 TK50 JQ50 WWA50 WME50 WCI50 VSM50 VIQ50 UYU50 UOY50 UFC50 TVG50 TLK50 TBO50 SRS50 SHW50 RYA50 ROE50 REI50 QUM50 QKQ50 QAU50 PQY50 PHC50 OXG50 ONK50 ODO50 NTS50 NJW50 NAA50 MQE50 MGI50 LWM50 LMQ50 LCU50 KSY50 KJC50 JZG50 JPK50 JFO50 IVS50 ILW50 ICA50 HSE50 HII50 GYM50 GOQ50 GEU50 FUY50 FLC50 FBG50 ERK50 EHO50 DXS50 DNW50 DEA50 CUE50 CKI50 CAM50 BQQ50 BGU50 AWY50 ANC50 ADG50 U50 JO68 S68 WWC68 WMG68 WCK68 VSO68 VIS68 UYW68 UPA68 UFE68 TVI68 TLM68 TBQ68 SRU68 SHY68 RYC68 ROG68 REK68 QUO68 QKS68 QAW68 PRA68 PHE68 OXI68 ONM68 ODQ68 NTU68 NJY68 NAC68 MQG68 MGK68 LWO68 LMS68 LCW68 KTA68 KJE68 JZI68 JPM68 JFQ68 IVU68 ILY68 ICC68 HSG68 HIK68 GYO68 GOS68 GEW68 FVA68 FLE68 FBI68 ERM68 EHQ68 DXU68 DNY68 DEC68 CUG68 CKK68 CAO68 BQS68 BGW68 AXA68 ANE68 ADI68 TM68 TK68 JQ68 WWA68 WME68 WCI68 VSM68 VIQ68 UYU68 UOY68 UFC68 TVG68 TLK68 TBO68 SRS68 SHW68 RYA68 ROE68 REI68 QUM68 QKQ68 QAU68 PQY68 PHC68 OXG68 ONK68 ODO68 NTS68 NJW68 NAA68 MQE68 MGI68 LWM68 LMQ68 LCU68 KSY68 KJC68 JZG68 JPK68 JFO68 IVS68 ILW68 ICA68 HSE68 HII68 GYM68 GOQ68 GEU68 FUY68 FLC68 FBG68 ERK68 EHO68 DXS68 DNW68 DEA68 CUE68 CKI68 CAM68 BQQ68 BGU68 AWY68 ANC68 ADG68 U68 JO85 S85 WWC85 WMG85 WCK85 VSO85 VIS85 UYW85 UPA85 UFE85 TVI85 TLM85 TBQ85 SRU85 SHY85 RYC85 ROG85 REK85 QUO85 QKS85 QAW85 PRA85 PHE85 OXI85 ONM85 ODQ85 NTU85 NJY85 NAC85 MQG85 MGK85 LWO85 LMS85 LCW85 KTA85 KJE85 JZI85 JPM85 JFQ85 IVU85 ILY85 ICC85 HSG85 HIK85 GYO85 GOS85 GEW85 FVA85 FLE85 FBI85 ERM85 EHQ85 DXU85 DNY85 DEC85 CUG85 CKK85 CAO85 BQS85 BGW85 AXA85 ANE85 ADI85 TM85 TK85 JQ85 WWA85 WME85 WCI85 VSM85 VIQ85 UYU85 UOY85 UFC85 TVG85 TLK85 TBO85 SRS85 SHW85 RYA85 ROE85 REI85 QUM85 QKQ85 QAU85 PQY85 PHC85 OXG85 ONK85 ODO85 NTS85 NJW85 NAA85 MQE85 MGI85 LWM85 LMQ85 LCU85 KSY85 KJC85 JZG85 JPK85 JFO85 IVS85 ILW85 ICA85 HSE85 HII85 GYM85 GOQ85 GEU85 FUY85 FLC85 FBG85 ERK85 EHO85 DXS85 DNW85 DEA85 CUE85 CKI85 CAM85 BQQ85 BGU85 AWY85 ANC85 ADG85 U85 JO103 S103 WWC103 WMG103 WCK103 VSO103 VIS103 UYW103 UPA103 UFE103 TVI103 TLM103 TBQ103 SRU103 SHY103 RYC103 ROG103 REK103 QUO103 QKS103 QAW103 PRA103 PHE103 OXI103 ONM103 ODQ103 NTU103 NJY103 NAC103 MQG103 MGK103 LWO103 LMS103 LCW103 KTA103 KJE103 JZI103 JPM103 JFQ103 IVU103 ILY103 ICC103 HSG103 HIK103 GYO103 GOS103 GEW103 FVA103 FLE103 FBI103 ERM103 EHQ103 DXU103 DNY103 DEC103 CUG103 CKK103 CAO103 BQS103 BGW103 AXA103 ANE103 ADI103 TM103 TK103 JQ103 WWA103 WME103 WCI103 VSM103 VIQ103 UYU103 UOY103 UFC103 TVG103 TLK103 TBO103 SRS103 SHW103 RYA103 ROE103 REI103 QUM103 QKQ103 QAU103 PQY103 PHC103 OXG103 ONK103 ODO103 NTS103 NJW103 NAA103 MQE103 MGI103 LWM103 LMQ103 LCU103 KSY103 KJC103 JZG103 JPK103 JFO103 IVS103 ILW103 ICA103 HSE103 HII103 GYM103 GOQ103 GEU103 FUY103 FLC103 FBG103 ERK103 EHO103 DXS103 DNW103 DEA103 CUE103 CKI103 CAM103 BQQ103 BGU103 AWY103 ANC103 ADG103 U10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35 JN65635 TJ65635 ADF65635 ANB65635 AWX65635 BGT65635 BQP65635 CAL65635 CKH65635 CUD65635 DDZ65635 DNV65635 DXR65635 EHN65635 ERJ65635 FBF65635 FLB65635 FUX65635 GET65635 GOP65635 GYL65635 HIH65635 HSD65635 IBZ65635 ILV65635 IVR65635 JFN65635 JPJ65635 JZF65635 KJB65635 KSX65635 LCT65635 LMP65635 LWL65635 MGH65635 MQD65635 MZZ65635 NJV65635 NTR65635 ODN65635 ONJ65635 OXF65635 PHB65635 PQX65635 QAT65635 QKP65635 QUL65635 REH65635 ROD65635 RXZ65635 SHV65635 SRR65635 TBN65635 TLJ65635 TVF65635 UFB65635 UOX65635 UYT65635 VIP65635 VSL65635 WCH65635 WMD65635 WVZ65635 R131171 JN131171 TJ131171 ADF131171 ANB131171 AWX131171 BGT131171 BQP131171 CAL131171 CKH131171 CUD131171 DDZ131171 DNV131171 DXR131171 EHN131171 ERJ131171 FBF131171 FLB131171 FUX131171 GET131171 GOP131171 GYL131171 HIH131171 HSD131171 IBZ131171 ILV131171 IVR131171 JFN131171 JPJ131171 JZF131171 KJB131171 KSX131171 LCT131171 LMP131171 LWL131171 MGH131171 MQD131171 MZZ131171 NJV131171 NTR131171 ODN131171 ONJ131171 OXF131171 PHB131171 PQX131171 QAT131171 QKP131171 QUL131171 REH131171 ROD131171 RXZ131171 SHV131171 SRR131171 TBN131171 TLJ131171 TVF131171 UFB131171 UOX131171 UYT131171 VIP131171 VSL131171 WCH131171 WMD131171 WVZ131171 R196707 JN196707 TJ196707 ADF196707 ANB196707 AWX196707 BGT196707 BQP196707 CAL196707 CKH196707 CUD196707 DDZ196707 DNV196707 DXR196707 EHN196707 ERJ196707 FBF196707 FLB196707 FUX196707 GET196707 GOP196707 GYL196707 HIH196707 HSD196707 IBZ196707 ILV196707 IVR196707 JFN196707 JPJ196707 JZF196707 KJB196707 KSX196707 LCT196707 LMP196707 LWL196707 MGH196707 MQD196707 MZZ196707 NJV196707 NTR196707 ODN196707 ONJ196707 OXF196707 PHB196707 PQX196707 QAT196707 QKP196707 QUL196707 REH196707 ROD196707 RXZ196707 SHV196707 SRR196707 TBN196707 TLJ196707 TVF196707 UFB196707 UOX196707 UYT196707 VIP196707 VSL196707 WCH196707 WMD196707 WVZ196707 R262243 JN262243 TJ262243 ADF262243 ANB262243 AWX262243 BGT262243 BQP262243 CAL262243 CKH262243 CUD262243 DDZ262243 DNV262243 DXR262243 EHN262243 ERJ262243 FBF262243 FLB262243 FUX262243 GET262243 GOP262243 GYL262243 HIH262243 HSD262243 IBZ262243 ILV262243 IVR262243 JFN262243 JPJ262243 JZF262243 KJB262243 KSX262243 LCT262243 LMP262243 LWL262243 MGH262243 MQD262243 MZZ262243 NJV262243 NTR262243 ODN262243 ONJ262243 OXF262243 PHB262243 PQX262243 QAT262243 QKP262243 QUL262243 REH262243 ROD262243 RXZ262243 SHV262243 SRR262243 TBN262243 TLJ262243 TVF262243 UFB262243 UOX262243 UYT262243 VIP262243 VSL262243 WCH262243 WMD262243 WVZ262243 R327779 JN327779 TJ327779 ADF327779 ANB327779 AWX327779 BGT327779 BQP327779 CAL327779 CKH327779 CUD327779 DDZ327779 DNV327779 DXR327779 EHN327779 ERJ327779 FBF327779 FLB327779 FUX327779 GET327779 GOP327779 GYL327779 HIH327779 HSD327779 IBZ327779 ILV327779 IVR327779 JFN327779 JPJ327779 JZF327779 KJB327779 KSX327779 LCT327779 LMP327779 LWL327779 MGH327779 MQD327779 MZZ327779 NJV327779 NTR327779 ODN327779 ONJ327779 OXF327779 PHB327779 PQX327779 QAT327779 QKP327779 QUL327779 REH327779 ROD327779 RXZ327779 SHV327779 SRR327779 TBN327779 TLJ327779 TVF327779 UFB327779 UOX327779 UYT327779 VIP327779 VSL327779 WCH327779 WMD327779 WVZ327779 R393315 JN393315 TJ393315 ADF393315 ANB393315 AWX393315 BGT393315 BQP393315 CAL393315 CKH393315 CUD393315 DDZ393315 DNV393315 DXR393315 EHN393315 ERJ393315 FBF393315 FLB393315 FUX393315 GET393315 GOP393315 GYL393315 HIH393315 HSD393315 IBZ393315 ILV393315 IVR393315 JFN393315 JPJ393315 JZF393315 KJB393315 KSX393315 LCT393315 LMP393315 LWL393315 MGH393315 MQD393315 MZZ393315 NJV393315 NTR393315 ODN393315 ONJ393315 OXF393315 PHB393315 PQX393315 QAT393315 QKP393315 QUL393315 REH393315 ROD393315 RXZ393315 SHV393315 SRR393315 TBN393315 TLJ393315 TVF393315 UFB393315 UOX393315 UYT393315 VIP393315 VSL393315 WCH393315 WMD393315 WVZ393315 R458851 JN458851 TJ458851 ADF458851 ANB458851 AWX458851 BGT458851 BQP458851 CAL458851 CKH458851 CUD458851 DDZ458851 DNV458851 DXR458851 EHN458851 ERJ458851 FBF458851 FLB458851 FUX458851 GET458851 GOP458851 GYL458851 HIH458851 HSD458851 IBZ458851 ILV458851 IVR458851 JFN458851 JPJ458851 JZF458851 KJB458851 KSX458851 LCT458851 LMP458851 LWL458851 MGH458851 MQD458851 MZZ458851 NJV458851 NTR458851 ODN458851 ONJ458851 OXF458851 PHB458851 PQX458851 QAT458851 QKP458851 QUL458851 REH458851 ROD458851 RXZ458851 SHV458851 SRR458851 TBN458851 TLJ458851 TVF458851 UFB458851 UOX458851 UYT458851 VIP458851 VSL458851 WCH458851 WMD458851 WVZ458851 R524387 JN524387 TJ524387 ADF524387 ANB524387 AWX524387 BGT524387 BQP524387 CAL524387 CKH524387 CUD524387 DDZ524387 DNV524387 DXR524387 EHN524387 ERJ524387 FBF524387 FLB524387 FUX524387 GET524387 GOP524387 GYL524387 HIH524387 HSD524387 IBZ524387 ILV524387 IVR524387 JFN524387 JPJ524387 JZF524387 KJB524387 KSX524387 LCT524387 LMP524387 LWL524387 MGH524387 MQD524387 MZZ524387 NJV524387 NTR524387 ODN524387 ONJ524387 OXF524387 PHB524387 PQX524387 QAT524387 QKP524387 QUL524387 REH524387 ROD524387 RXZ524387 SHV524387 SRR524387 TBN524387 TLJ524387 TVF524387 UFB524387 UOX524387 UYT524387 VIP524387 VSL524387 WCH524387 WMD524387 WVZ524387 R589923 JN589923 TJ589923 ADF589923 ANB589923 AWX589923 BGT589923 BQP589923 CAL589923 CKH589923 CUD589923 DDZ589923 DNV589923 DXR589923 EHN589923 ERJ589923 FBF589923 FLB589923 FUX589923 GET589923 GOP589923 GYL589923 HIH589923 HSD589923 IBZ589923 ILV589923 IVR589923 JFN589923 JPJ589923 JZF589923 KJB589923 KSX589923 LCT589923 LMP589923 LWL589923 MGH589923 MQD589923 MZZ589923 NJV589923 NTR589923 ODN589923 ONJ589923 OXF589923 PHB589923 PQX589923 QAT589923 QKP589923 QUL589923 REH589923 ROD589923 RXZ589923 SHV589923 SRR589923 TBN589923 TLJ589923 TVF589923 UFB589923 UOX589923 UYT589923 VIP589923 VSL589923 WCH589923 WMD589923 WVZ589923 R655459 JN655459 TJ655459 ADF655459 ANB655459 AWX655459 BGT655459 BQP655459 CAL655459 CKH655459 CUD655459 DDZ655459 DNV655459 DXR655459 EHN655459 ERJ655459 FBF655459 FLB655459 FUX655459 GET655459 GOP655459 GYL655459 HIH655459 HSD655459 IBZ655459 ILV655459 IVR655459 JFN655459 JPJ655459 JZF655459 KJB655459 KSX655459 LCT655459 LMP655459 LWL655459 MGH655459 MQD655459 MZZ655459 NJV655459 NTR655459 ODN655459 ONJ655459 OXF655459 PHB655459 PQX655459 QAT655459 QKP655459 QUL655459 REH655459 ROD655459 RXZ655459 SHV655459 SRR655459 TBN655459 TLJ655459 TVF655459 UFB655459 UOX655459 UYT655459 VIP655459 VSL655459 WCH655459 WMD655459 WVZ655459 R720995 JN720995 TJ720995 ADF720995 ANB720995 AWX720995 BGT720995 BQP720995 CAL720995 CKH720995 CUD720995 DDZ720995 DNV720995 DXR720995 EHN720995 ERJ720995 FBF720995 FLB720995 FUX720995 GET720995 GOP720995 GYL720995 HIH720995 HSD720995 IBZ720995 ILV720995 IVR720995 JFN720995 JPJ720995 JZF720995 KJB720995 KSX720995 LCT720995 LMP720995 LWL720995 MGH720995 MQD720995 MZZ720995 NJV720995 NTR720995 ODN720995 ONJ720995 OXF720995 PHB720995 PQX720995 QAT720995 QKP720995 QUL720995 REH720995 ROD720995 RXZ720995 SHV720995 SRR720995 TBN720995 TLJ720995 TVF720995 UFB720995 UOX720995 UYT720995 VIP720995 VSL720995 WCH720995 WMD720995 WVZ720995 R786531 JN786531 TJ786531 ADF786531 ANB786531 AWX786531 BGT786531 BQP786531 CAL786531 CKH786531 CUD786531 DDZ786531 DNV786531 DXR786531 EHN786531 ERJ786531 FBF786531 FLB786531 FUX786531 GET786531 GOP786531 GYL786531 HIH786531 HSD786531 IBZ786531 ILV786531 IVR786531 JFN786531 JPJ786531 JZF786531 KJB786531 KSX786531 LCT786531 LMP786531 LWL786531 MGH786531 MQD786531 MZZ786531 NJV786531 NTR786531 ODN786531 ONJ786531 OXF786531 PHB786531 PQX786531 QAT786531 QKP786531 QUL786531 REH786531 ROD786531 RXZ786531 SHV786531 SRR786531 TBN786531 TLJ786531 TVF786531 UFB786531 UOX786531 UYT786531 VIP786531 VSL786531 WCH786531 WMD786531 WVZ786531 R852067 JN852067 TJ852067 ADF852067 ANB852067 AWX852067 BGT852067 BQP852067 CAL852067 CKH852067 CUD852067 DDZ852067 DNV852067 DXR852067 EHN852067 ERJ852067 FBF852067 FLB852067 FUX852067 GET852067 GOP852067 GYL852067 HIH852067 HSD852067 IBZ852067 ILV852067 IVR852067 JFN852067 JPJ852067 JZF852067 KJB852067 KSX852067 LCT852067 LMP852067 LWL852067 MGH852067 MQD852067 MZZ852067 NJV852067 NTR852067 ODN852067 ONJ852067 OXF852067 PHB852067 PQX852067 QAT852067 QKP852067 QUL852067 REH852067 ROD852067 RXZ852067 SHV852067 SRR852067 TBN852067 TLJ852067 TVF852067 UFB852067 UOX852067 UYT852067 VIP852067 VSL852067 WCH852067 WMD852067 WVZ852067 R917603 JN917603 TJ917603 ADF917603 ANB917603 AWX917603 BGT917603 BQP917603 CAL917603 CKH917603 CUD917603 DDZ917603 DNV917603 DXR917603 EHN917603 ERJ917603 FBF917603 FLB917603 FUX917603 GET917603 GOP917603 GYL917603 HIH917603 HSD917603 IBZ917603 ILV917603 IVR917603 JFN917603 JPJ917603 JZF917603 KJB917603 KSX917603 LCT917603 LMP917603 LWL917603 MGH917603 MQD917603 MZZ917603 NJV917603 NTR917603 ODN917603 ONJ917603 OXF917603 PHB917603 PQX917603 QAT917603 QKP917603 QUL917603 REH917603 ROD917603 RXZ917603 SHV917603 SRR917603 TBN917603 TLJ917603 TVF917603 UFB917603 UOX917603 UYT917603 VIP917603 VSL917603 WCH917603 WMD917603 WVZ917603 R983139 JN983139 TJ983139 ADF983139 ANB983139 AWX983139 BGT983139 BQP983139 CAL983139 CKH983139 CUD983139 DDZ983139 DNV983139 DXR983139 EHN983139 ERJ983139 FBF983139 FLB983139 FUX983139 GET983139 GOP983139 GYL983139 HIH983139 HSD983139 IBZ983139 ILV983139 IVR983139 JFN983139 JPJ983139 JZF983139 KJB983139 KSX983139 LCT983139 LMP983139 LWL983139 MGH983139 MQD983139 MZZ983139 NJV983139 NTR983139 ODN983139 ONJ983139 OXF983139 PHB983139 PQX983139 QAT983139 QKP983139 QUL983139 REH983139 ROD983139 RXZ983139 SHV983139 SRR983139 TBN983139 TLJ983139 TVF983139 UFB983139 UOX983139 UYT983139 VIP983139 VSL983139 WCH983139 WMD983139 WVZ983139 WWB983139 T65635 JP65635 TL65635 ADH65635 AND65635 AWZ65635 BGV65635 BQR65635 CAN65635 CKJ65635 CUF65635 DEB65635 DNX65635 DXT65635 EHP65635 ERL65635 FBH65635 FLD65635 FUZ65635 GEV65635 GOR65635 GYN65635 HIJ65635 HSF65635 ICB65635 ILX65635 IVT65635 JFP65635 JPL65635 JZH65635 KJD65635 KSZ65635 LCV65635 LMR65635 LWN65635 MGJ65635 MQF65635 NAB65635 NJX65635 NTT65635 ODP65635 ONL65635 OXH65635 PHD65635 PQZ65635 QAV65635 QKR65635 QUN65635 REJ65635 ROF65635 RYB65635 SHX65635 SRT65635 TBP65635 TLL65635 TVH65635 UFD65635 UOZ65635 UYV65635 VIR65635 VSN65635 WCJ65635 WMF65635 WWB65635 T131171 JP131171 TL131171 ADH131171 AND131171 AWZ131171 BGV131171 BQR131171 CAN131171 CKJ131171 CUF131171 DEB131171 DNX131171 DXT131171 EHP131171 ERL131171 FBH131171 FLD131171 FUZ131171 GEV131171 GOR131171 GYN131171 HIJ131171 HSF131171 ICB131171 ILX131171 IVT131171 JFP131171 JPL131171 JZH131171 KJD131171 KSZ131171 LCV131171 LMR131171 LWN131171 MGJ131171 MQF131171 NAB131171 NJX131171 NTT131171 ODP131171 ONL131171 OXH131171 PHD131171 PQZ131171 QAV131171 QKR131171 QUN131171 REJ131171 ROF131171 RYB131171 SHX131171 SRT131171 TBP131171 TLL131171 TVH131171 UFD131171 UOZ131171 UYV131171 VIR131171 VSN131171 WCJ131171 WMF131171 WWB131171 T196707 JP196707 TL196707 ADH196707 AND196707 AWZ196707 BGV196707 BQR196707 CAN196707 CKJ196707 CUF196707 DEB196707 DNX196707 DXT196707 EHP196707 ERL196707 FBH196707 FLD196707 FUZ196707 GEV196707 GOR196707 GYN196707 HIJ196707 HSF196707 ICB196707 ILX196707 IVT196707 JFP196707 JPL196707 JZH196707 KJD196707 KSZ196707 LCV196707 LMR196707 LWN196707 MGJ196707 MQF196707 NAB196707 NJX196707 NTT196707 ODP196707 ONL196707 OXH196707 PHD196707 PQZ196707 QAV196707 QKR196707 QUN196707 REJ196707 ROF196707 RYB196707 SHX196707 SRT196707 TBP196707 TLL196707 TVH196707 UFD196707 UOZ196707 UYV196707 VIR196707 VSN196707 WCJ196707 WMF196707 WWB196707 T262243 JP262243 TL262243 ADH262243 AND262243 AWZ262243 BGV262243 BQR262243 CAN262243 CKJ262243 CUF262243 DEB262243 DNX262243 DXT262243 EHP262243 ERL262243 FBH262243 FLD262243 FUZ262243 GEV262243 GOR262243 GYN262243 HIJ262243 HSF262243 ICB262243 ILX262243 IVT262243 JFP262243 JPL262243 JZH262243 KJD262243 KSZ262243 LCV262243 LMR262243 LWN262243 MGJ262243 MQF262243 NAB262243 NJX262243 NTT262243 ODP262243 ONL262243 OXH262243 PHD262243 PQZ262243 QAV262243 QKR262243 QUN262243 REJ262243 ROF262243 RYB262243 SHX262243 SRT262243 TBP262243 TLL262243 TVH262243 UFD262243 UOZ262243 UYV262243 VIR262243 VSN262243 WCJ262243 WMF262243 WWB262243 T327779 JP327779 TL327779 ADH327779 AND327779 AWZ327779 BGV327779 BQR327779 CAN327779 CKJ327779 CUF327779 DEB327779 DNX327779 DXT327779 EHP327779 ERL327779 FBH327779 FLD327779 FUZ327779 GEV327779 GOR327779 GYN327779 HIJ327779 HSF327779 ICB327779 ILX327779 IVT327779 JFP327779 JPL327779 JZH327779 KJD327779 KSZ327779 LCV327779 LMR327779 LWN327779 MGJ327779 MQF327779 NAB327779 NJX327779 NTT327779 ODP327779 ONL327779 OXH327779 PHD327779 PQZ327779 QAV327779 QKR327779 QUN327779 REJ327779 ROF327779 RYB327779 SHX327779 SRT327779 TBP327779 TLL327779 TVH327779 UFD327779 UOZ327779 UYV327779 VIR327779 VSN327779 WCJ327779 WMF327779 WWB327779 T393315 JP393315 TL393315 ADH393315 AND393315 AWZ393315 BGV393315 BQR393315 CAN393315 CKJ393315 CUF393315 DEB393315 DNX393315 DXT393315 EHP393315 ERL393315 FBH393315 FLD393315 FUZ393315 GEV393315 GOR393315 GYN393315 HIJ393315 HSF393315 ICB393315 ILX393315 IVT393315 JFP393315 JPL393315 JZH393315 KJD393315 KSZ393315 LCV393315 LMR393315 LWN393315 MGJ393315 MQF393315 NAB393315 NJX393315 NTT393315 ODP393315 ONL393315 OXH393315 PHD393315 PQZ393315 QAV393315 QKR393315 QUN393315 REJ393315 ROF393315 RYB393315 SHX393315 SRT393315 TBP393315 TLL393315 TVH393315 UFD393315 UOZ393315 UYV393315 VIR393315 VSN393315 WCJ393315 WMF393315 WWB393315 T458851 JP458851 TL458851 ADH458851 AND458851 AWZ458851 BGV458851 BQR458851 CAN458851 CKJ458851 CUF458851 DEB458851 DNX458851 DXT458851 EHP458851 ERL458851 FBH458851 FLD458851 FUZ458851 GEV458851 GOR458851 GYN458851 HIJ458851 HSF458851 ICB458851 ILX458851 IVT458851 JFP458851 JPL458851 JZH458851 KJD458851 KSZ458851 LCV458851 LMR458851 LWN458851 MGJ458851 MQF458851 NAB458851 NJX458851 NTT458851 ODP458851 ONL458851 OXH458851 PHD458851 PQZ458851 QAV458851 QKR458851 QUN458851 REJ458851 ROF458851 RYB458851 SHX458851 SRT458851 TBP458851 TLL458851 TVH458851 UFD458851 UOZ458851 UYV458851 VIR458851 VSN458851 WCJ458851 WMF458851 WWB458851 T524387 JP524387 TL524387 ADH524387 AND524387 AWZ524387 BGV524387 BQR524387 CAN524387 CKJ524387 CUF524387 DEB524387 DNX524387 DXT524387 EHP524387 ERL524387 FBH524387 FLD524387 FUZ524387 GEV524387 GOR524387 GYN524387 HIJ524387 HSF524387 ICB524387 ILX524387 IVT524387 JFP524387 JPL524387 JZH524387 KJD524387 KSZ524387 LCV524387 LMR524387 LWN524387 MGJ524387 MQF524387 NAB524387 NJX524387 NTT524387 ODP524387 ONL524387 OXH524387 PHD524387 PQZ524387 QAV524387 QKR524387 QUN524387 REJ524387 ROF524387 RYB524387 SHX524387 SRT524387 TBP524387 TLL524387 TVH524387 UFD524387 UOZ524387 UYV524387 VIR524387 VSN524387 WCJ524387 WMF524387 WWB524387 T589923 JP589923 TL589923 ADH589923 AND589923 AWZ589923 BGV589923 BQR589923 CAN589923 CKJ589923 CUF589923 DEB589923 DNX589923 DXT589923 EHP589923 ERL589923 FBH589923 FLD589923 FUZ589923 GEV589923 GOR589923 GYN589923 HIJ589923 HSF589923 ICB589923 ILX589923 IVT589923 JFP589923 JPL589923 JZH589923 KJD589923 KSZ589923 LCV589923 LMR589923 LWN589923 MGJ589923 MQF589923 NAB589923 NJX589923 NTT589923 ODP589923 ONL589923 OXH589923 PHD589923 PQZ589923 QAV589923 QKR589923 QUN589923 REJ589923 ROF589923 RYB589923 SHX589923 SRT589923 TBP589923 TLL589923 TVH589923 UFD589923 UOZ589923 UYV589923 VIR589923 VSN589923 WCJ589923 WMF589923 WWB589923 T655459 JP655459 TL655459 ADH655459 AND655459 AWZ655459 BGV655459 BQR655459 CAN655459 CKJ655459 CUF655459 DEB655459 DNX655459 DXT655459 EHP655459 ERL655459 FBH655459 FLD655459 FUZ655459 GEV655459 GOR655459 GYN655459 HIJ655459 HSF655459 ICB655459 ILX655459 IVT655459 JFP655459 JPL655459 JZH655459 KJD655459 KSZ655459 LCV655459 LMR655459 LWN655459 MGJ655459 MQF655459 NAB655459 NJX655459 NTT655459 ODP655459 ONL655459 OXH655459 PHD655459 PQZ655459 QAV655459 QKR655459 QUN655459 REJ655459 ROF655459 RYB655459 SHX655459 SRT655459 TBP655459 TLL655459 TVH655459 UFD655459 UOZ655459 UYV655459 VIR655459 VSN655459 WCJ655459 WMF655459 WWB655459 T720995 JP720995 TL720995 ADH720995 AND720995 AWZ720995 BGV720995 BQR720995 CAN720995 CKJ720995 CUF720995 DEB720995 DNX720995 DXT720995 EHP720995 ERL720995 FBH720995 FLD720995 FUZ720995 GEV720995 GOR720995 GYN720995 HIJ720995 HSF720995 ICB720995 ILX720995 IVT720995 JFP720995 JPL720995 JZH720995 KJD720995 KSZ720995 LCV720995 LMR720995 LWN720995 MGJ720995 MQF720995 NAB720995 NJX720995 NTT720995 ODP720995 ONL720995 OXH720995 PHD720995 PQZ720995 QAV720995 QKR720995 QUN720995 REJ720995 ROF720995 RYB720995 SHX720995 SRT720995 TBP720995 TLL720995 TVH720995 UFD720995 UOZ720995 UYV720995 VIR720995 VSN720995 WCJ720995 WMF720995 WWB720995 T786531 JP786531 TL786531 ADH786531 AND786531 AWZ786531 BGV786531 BQR786531 CAN786531 CKJ786531 CUF786531 DEB786531 DNX786531 DXT786531 EHP786531 ERL786531 FBH786531 FLD786531 FUZ786531 GEV786531 GOR786531 GYN786531 HIJ786531 HSF786531 ICB786531 ILX786531 IVT786531 JFP786531 JPL786531 JZH786531 KJD786531 KSZ786531 LCV786531 LMR786531 LWN786531 MGJ786531 MQF786531 NAB786531 NJX786531 NTT786531 ODP786531 ONL786531 OXH786531 PHD786531 PQZ786531 QAV786531 QKR786531 QUN786531 REJ786531 ROF786531 RYB786531 SHX786531 SRT786531 TBP786531 TLL786531 TVH786531 UFD786531 UOZ786531 UYV786531 VIR786531 VSN786531 WCJ786531 WMF786531 WWB786531 T852067 JP852067 TL852067 ADH852067 AND852067 AWZ852067 BGV852067 BQR852067 CAN852067 CKJ852067 CUF852067 DEB852067 DNX852067 DXT852067 EHP852067 ERL852067 FBH852067 FLD852067 FUZ852067 GEV852067 GOR852067 GYN852067 HIJ852067 HSF852067 ICB852067 ILX852067 IVT852067 JFP852067 JPL852067 JZH852067 KJD852067 KSZ852067 LCV852067 LMR852067 LWN852067 MGJ852067 MQF852067 NAB852067 NJX852067 NTT852067 ODP852067 ONL852067 OXH852067 PHD852067 PQZ852067 QAV852067 QKR852067 QUN852067 REJ852067 ROF852067 RYB852067 SHX852067 SRT852067 TBP852067 TLL852067 TVH852067 UFD852067 UOZ852067 UYV852067 VIR852067 VSN852067 WCJ852067 WMF852067 WWB852067 T917603 JP917603 TL917603 ADH917603 AND917603 AWZ917603 BGV917603 BQR917603 CAN917603 CKJ917603 CUF917603 DEB917603 DNX917603 DXT917603 EHP917603 ERL917603 FBH917603 FLD917603 FUZ917603 GEV917603 GOR917603 GYN917603 HIJ917603 HSF917603 ICB917603 ILX917603 IVT917603 JFP917603 JPL917603 JZH917603 KJD917603 KSZ917603 LCV917603 LMR917603 LWN917603 MGJ917603 MQF917603 NAB917603 NJX917603 NTT917603 ODP917603 ONL917603 OXH917603 PHD917603 PQZ917603 QAV917603 QKR917603 QUN917603 REJ917603 ROF917603 RYB917603 SHX917603 SRT917603 TBP917603 TLL917603 TVH917603 UFD917603 UOZ917603 UYV917603 VIR917603 VSN917603 WCJ917603 WMF917603 WWB917603 T983139 JP983139 TL983139 ADH983139 AND983139 AWZ983139 BGV983139 BQR983139 CAN983139 CKJ983139 CUF983139 DEB983139 DNX983139 DXT983139 EHP983139 ERL983139 FBH983139 FLD983139 FUZ983139 GEV983139 GOR983139 GYN983139 HIJ983139 HSF983139 ICB983139 ILX983139 IVT983139 JFP983139 JPL983139 JZH983139 KJD983139 KSZ983139 LCV983139 LMR983139 LWN983139 MGJ983139 MQF983139 NAB983139 NJX983139 NTT983139 ODP983139 ONL983139 OXH983139 PHD983139 PQZ983139 QAV983139 QKR983139 QUN983139 REJ983139 ROF983139 RYB983139 SHX983139 SRT983139 TBP983139 TLL983139 TVH983139 UFD983139 UOZ983139 UYV983139 VIR983139 VSN983139 WCJ983139 WMF983139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R42 WWB42 WMF42 WCJ42 VSN42 VIR42 UYV42 UOZ42 UFD42 TVH42 TLL42 TBP42 SRT42 SHX42 RYB42 ROF42 REJ42 QUN42 QKR42 QAV42 PQZ42 PHD42 OXH42 ONL42 ODP42 NTT42 NJX42 NAB42 MQF42 MGJ42 LWN42 LMR42 LCV42 KSZ42 KJD42 JZH42 JPL42 JFP42 IVT42 ILX42 ICB42 HSF42 HIJ42 GYN42 GOR42 GEV42 FUZ42 FLD42 FBH42 ERL42 EHP42 DXT42 DNX42 DEB42 CUF42 CKJ42 CAN42 BQR42 BGV42 AWZ42 AND42 ADH42 TL42 JP42 T42 WVZ42 WMD42 WCH42 VSL42 VIP42 UYT42 UOX42 UFB42 TVF42 TLJ42 TBN42 SRR42 SHV42 RXZ42 ROD42 REH42 QUL42 QKP42 QAT42 PQX42 PHB42 OXF42 ONJ42 ODN42 NTR42 NJV42 MZZ42 MQD42 MGH42 LWL42 LMP42 LCT42 KSX42 KJB42 JZF42 JPJ42 JFN42 IVR42 ILV42 IBZ42 HSD42 HIH42 GYL42 GOP42 GET42 FUX42 FLB42 FBF42 ERJ42 EHN42 DXR42 DNV42 DDZ42 CUD42 CKH42 CAL42 BQP42 BGT42 AWX42 ANB42 ADF42 TJ42 JN42 R60 WWB60 WMF60 WCJ60 VSN60 VIR60 UYV60 UOZ60 UFD60 TVH60 TLL60 TBP60 SRT60 SHX60 RYB60 ROF60 REJ60 QUN60 QKR60 QAV60 PQZ60 PHD60 OXH60 ONL60 ODP60 NTT60 NJX60 NAB60 MQF60 MGJ60 LWN60 LMR60 LCV60 KSZ60 KJD60 JZH60 JPL60 JFP60 IVT60 ILX60 ICB60 HSF60 HIJ60 GYN60 GOR60 GEV60 FUZ60 FLD60 FBH60 ERL60 EHP60 DXT60 DNX60 DEB60 CUF60 CKJ60 CAN60 BQR60 BGV60 AWZ60 AND60 ADH60 TL60 JP60 T60 WVZ60 WMD60 WCH60 VSL60 VIP60 UYT60 UOX60 UFB60 TVF60 TLJ60 TBN60 SRR60 SHV60 RXZ60 ROD60 REH60 QUL60 QKP60 QAT60 PQX60 PHB60 OXF60 ONJ60 ODN60 NTR60 NJV60 MZZ60 MQD60 MGH60 LWL60 LMP60 LCT60 KSX60 KJB60 JZF60 JPJ60 JFN60 IVR60 ILV60 IBZ60 HSD60 HIH60 GYL60 GOP60 GET60 FUX60 FLB60 FBF60 ERJ60 EHN60 DXR60 DNV60 DDZ60 CUD60 CKH60 CAL60 BQP60 BGT60 AWX60 ANB60 ADF60 TJ60 JN60 R77 WWB77 WMF77 WCJ77 VSN77 VIR77 UYV77 UOZ77 UFD77 TVH77 TLL77 TBP77 SRT77 SHX77 RYB77 ROF77 REJ77 QUN77 QKR77 QAV77 PQZ77 PHD77 OXH77 ONL77 ODP77 NTT77 NJX77 NAB77 MQF77 MGJ77 LWN77 LMR77 LCV77 KSZ77 KJD77 JZH77 JPL77 JFP77 IVT77 ILX77 ICB77 HSF77 HIJ77 GYN77 GOR77 GEV77 FUZ77 FLD77 FBH77 ERL77 EHP77 DXT77 DNX77 DEB77 CUF77 CKJ77 CAN77 BQR77 BGV77 AWZ77 AND77 ADH77 TL77 JP77 T77 WVZ77 WMD77 WCH77 VSL77 VIP77 UYT77 UOX77 UFB77 TVF77 TLJ77 TBN77 SRR77 SHV77 RXZ77 ROD77 REH77 QUL77 QKP77 QAT77 PQX77 PHB77 OXF77 ONJ77 ODN77 NTR77 NJV77 MZZ77 MQD77 MGH77 LWL77 LMP77 LCT77 KSX77 KJB77 JZF77 JPJ77 JFN77 IVR77 ILV77 IBZ77 HSD77 HIH77 GYL77 GOP77 GET77 FUX77 FLB77 FBF77 ERJ77 EHN77 DXR77 DNV77 DDZ77 CUD77 CKH77 CAL77 BQP77 BGT77 AWX77 ANB77 ADF77 TJ77 JN77 R95 WWB95 WMF95 WCJ95 VSN95 VIR95 UYV95 UOZ95 UFD95 TVH95 TLL95 TBP95 SRT95 SHX95 RYB95 ROF95 REJ95 QUN95 QKR95 QAV95 PQZ95 PHD95 OXH95 ONL95 ODP95 NTT95 NJX95 NAB95 MQF95 MGJ95 LWN95 LMR95 LCV95 KSZ95 KJD95 JZH95 JPL95 JFP95 IVT95 ILX95 ICB95 HSF95 HIJ95 GYN95 GOR95 GEV95 FUZ95 FLD95 FBH95 ERL95 EHP95 DXT95 DNX95 DEB95 CUF95 CKJ95 CAN95 BQR95 BGV95 AWZ95 AND95 ADH95 TL95 JP95 T95 WVZ95 WMD95 WCH95 VSL95 VIP95 UYT95 UOX95 UFB95 TVF95 TLJ95 TBN95 SRR95 SHV95 RXZ95 ROD95 REH95 QUL95 QKP95 QAT95 PQX95 PHB95 OXF95 ONJ95 ODN95 NTR95 NJV95 MZZ95 MQD95 MGH95 LWL95 LMP95 LCT95 KSX95 KJB95 JZF95 JPJ95 JFN95 IVR95 ILV95 IBZ95 HSD95 HIH95 GYL95 GOP95 GET95 FUX95 FLB95 FBF95 ERJ95 EHN95 DXR95 DNV95 DDZ95 CUD95 CKH95 CAL95 BQP95 BGT95 AWX95 ANB95 ADF95 TJ95 JN95 R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AWZ28 AND28 ADH28 TL28 JP28 T28 WVZ28 WMD28 WCH28 VSL28 VIP28 UYT28 UOX28 UFB28 TVF28 TLJ28 TBN28 SRR28 SHV28 RXZ28 ROD28 REH28 QUL28 QKP28 QAT28 PQX28 PHB28 OXF28 ONJ28 ODN28 NTR28 NJV28 MZZ28 MQD28 MGH28 LWL28 LMP28 LCT28 KSX28 KJB28 JZF28 JPJ28 JFN28 IVR28 ILV28 IBZ28 HSD28 HIH28 GYL28 GOP28 GET28 FUX28 FLB28 FBF28 ERJ28 EHN28 DXR28 DNV28 DDZ28 CUD28 CKH28 CAL28 BQP28 BGT28 AWX28 ANB28 ADF28 TJ28 JN28 R46 WWB46 WMF46 WCJ46 VSN46 VIR46 UYV46 UOZ46 UFD46 TVH46 TLL46 TBP46 SRT46 SHX46 RYB46 ROF46 REJ46 QUN46 QKR46 QAV46 PQZ46 PHD46 OXH46 ONL46 ODP46 NTT46 NJX46 NAB46 MQF46 MGJ46 LWN46 LMR46 LCV46 KSZ46 KJD46 JZH46 JPL46 JFP46 IVT46 ILX46 ICB46 HSF46 HIJ46 GYN46 GOR46 GEV46 FUZ46 FLD46 FBH46 ERL46 EHP46 DXT46 DNX46 DEB46 CUF46 CKJ46 CAN46 BQR46 BGV46 AWZ46 AND46 ADH46 TL46 JP46 T46 WVZ46 WMD46 WCH46 VSL46 VIP46 UYT46 UOX46 UFB46 TVF46 TLJ46 TBN46 SRR46 SHV46 RXZ46 ROD46 REH46 QUL46 QKP46 QAT46 PQX46 PHB46 OXF46 ONJ46 ODN46 NTR46 NJV46 MZZ46 MQD46 MGH46 LWL46 LMP46 LCT46 KSX46 KJB46 JZF46 JPJ46 JFN46 IVR46 ILV46 IBZ46 HSD46 HIH46 GYL46 GOP46 GET46 FUX46 FLB46 FBF46 ERJ46 EHN46 DXR46 DNV46 DDZ46 CUD46 CKH46 CAL46 BQP46 BGT46 AWX46 ANB46 ADF46 TJ46 JN46 R64 WWB64 WMF64 WCJ64 VSN64 VIR64 UYV64 UOZ64 UFD64 TVH64 TLL64 TBP64 SRT64 SHX64 RYB64 ROF64 REJ64 QUN64 QKR64 QAV64 PQZ64 PHD64 OXH64 ONL64 ODP64 NTT64 NJX64 NAB64 MQF64 MGJ64 LWN64 LMR64 LCV64 KSZ64 KJD64 JZH64 JPL64 JFP64 IVT64 ILX64 ICB64 HSF64 HIJ64 GYN64 GOR64 GEV64 FUZ64 FLD64 FBH64 ERL64 EHP64 DXT64 DNX64 DEB64 CUF64 CKJ64 CAN64 BQR64 BGV64 AWZ64 AND64 ADH64 TL64 JP64 T64 WVZ64 WMD64 WCH64 VSL64 VIP64 UYT64 UOX64 UFB64 TVF64 TLJ64 TBN64 SRR64 SHV64 RXZ64 ROD64 REH64 QUL64 QKP64 QAT64 PQX64 PHB64 OXF64 ONJ64 ODN64 NTR64 NJV64 MZZ64 MQD64 MGH64 LWL64 LMP64 LCT64 KSX64 KJB64 JZF64 JPJ64 JFN64 IVR64 ILV64 IBZ64 HSD64 HIH64 GYL64 GOP64 GET64 FUX64 FLB64 FBF64 ERJ64 EHN64 DXR64 DNV64 DDZ64 CUD64 CKH64 CAL64 BQP64 BGT64 AWX64 ANB64 ADF64 TJ64 JN64 R81 WWB81 WMF81 WCJ81 VSN81 VIR81 UYV81 UOZ81 UFD81 TVH81 TLL81 TBP81 SRT81 SHX81 RYB81 ROF81 REJ81 QUN81 QKR81 QAV81 PQZ81 PHD81 OXH81 ONL81 ODP81 NTT81 NJX81 NAB81 MQF81 MGJ81 LWN81 LMR81 LCV81 KSZ81 KJD81 JZH81 JPL81 JFP81 IVT81 ILX81 ICB81 HSF81 HIJ81 GYN81 GOR81 GEV81 FUZ81 FLD81 FBH81 ERL81 EHP81 DXT81 DNX81 DEB81 CUF81 CKJ81 CAN81 BQR81 BGV81 AWZ81 AND81 ADH81 TL81 JP81 T81 WVZ81 WMD81 WCH81 VSL81 VIP81 UYT81 UOX81 UFB81 TVF81 TLJ81 TBN81 SRR81 SHV81 RXZ81 ROD81 REH81 QUL81 QKP81 QAT81 PQX81 PHB81 OXF81 ONJ81 ODN81 NTR81 NJV81 MZZ81 MQD81 MGH81 LWL81 LMP81 LCT81 KSX81 KJB81 JZF81 JPJ81 JFN81 IVR81 ILV81 IBZ81 HSD81 HIH81 GYL81 GOP81 GET81 FUX81 FLB81 FBF81 ERJ81 EHN81 DXR81 DNV81 DDZ81 CUD81 CKH81 CAL81 BQP81 BGT81 AWX81 ANB81 ADF81 TJ81 JN81 R99 WWB99 WMF99 WCJ99 VSN99 VIR99 UYV99 UOZ99 UFD99 TVH99 TLL99 TBP99 SRT99 SHX99 RYB99 ROF99 REJ99 QUN99 QKR99 QAV99 PQZ99 PHD99 OXH99 ONL99 ODP99 NTT99 NJX99 NAB99 MQF99 MGJ99 LWN99 LMR99 LCV99 KSZ99 KJD99 JZH99 JPL99 JFP99 IVT99 ILX99 ICB99 HSF99 HIJ99 GYN99 GOR99 GEV99 FUZ99 FLD99 FBH99 ERL99 EHP99 DXT99 DNX99 DEB99 CUF99 CKJ99 CAN99 BQR99 BGV99 AWZ99 AND99 ADH99 TL99 JP99 T99 WVZ99 WMD99 WCH99 VSL99 VIP99 UYT99 UOX99 UFB99 TVF99 TLJ99 TBN99 SRR99 SHV99 RXZ99 ROD99 REH99 QUL99 QKP99 QAT99 PQX99 PHB99 OXF99 ONJ99 ODN99 NTR99 NJV99 MZZ99 MQD99 MGH99 LWL99 LMP99 LCT99 KSX99 KJB99 JZF99 JPJ99 JFN99 IVR99 ILV99 IBZ99 HSD99 HIH99 GYL99 GOP99 GET99 FUX99 FLB99 FBF99 ERJ99 EHN99 DXR99 DNV99 DDZ99 CUD99 CKH99 CAL99 BQP99 BGT99 AWX99 ANB99 ADF99 TJ99 JN99 R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AWZ32 AND32 ADH32 TL32 JP32 T32 WVZ32 WMD32 WCH32 VSL32 VIP32 UYT32 UOX32 UFB32 TVF32 TLJ32 TBN32 SRR32 SHV32 RXZ32 ROD32 REH32 QUL32 QKP32 QAT32 PQX32 PHB32 OXF32 ONJ32 ODN32 NTR32 NJV32 MZZ32 MQD32 MGH32 LWL32 LMP32 LCT32 KSX32 KJB32 JZF32 JPJ32 JFN32 IVR32 ILV32 IBZ32 HSD32 HIH32 GYL32 GOP32 GET32 FUX32 FLB32 FBF32 ERJ32 EHN32 DXR32 DNV32 DDZ32 CUD32 CKH32 CAL32 BQP32 BGT32 AWX32 ANB32 ADF32 TJ32 JN32 R50 WWB50 WMF50 WCJ50 VSN50 VIR50 UYV50 UOZ50 UFD50 TVH50 TLL50 TBP50 SRT50 SHX50 RYB50 ROF50 REJ50 QUN50 QKR50 QAV50 PQZ50 PHD50 OXH50 ONL50 ODP50 NTT50 NJX50 NAB50 MQF50 MGJ50 LWN50 LMR50 LCV50 KSZ50 KJD50 JZH50 JPL50 JFP50 IVT50 ILX50 ICB50 HSF50 HIJ50 GYN50 GOR50 GEV50 FUZ50 FLD50 FBH50 ERL50 EHP50 DXT50 DNX50 DEB50 CUF50 CKJ50 CAN50 BQR50 BGV50 AWZ50 AND50 ADH50 TL50 JP50 T50 WVZ50 WMD50 WCH50 VSL50 VIP50 UYT50 UOX50 UFB50 TVF50 TLJ50 TBN50 SRR50 SHV50 RXZ50 ROD50 REH50 QUL50 QKP50 QAT50 PQX50 PHB50 OXF50 ONJ50 ODN50 NTR50 NJV50 MZZ50 MQD50 MGH50 LWL50 LMP50 LCT50 KSX50 KJB50 JZF50 JPJ50 JFN50 IVR50 ILV50 IBZ50 HSD50 HIH50 GYL50 GOP50 GET50 FUX50 FLB50 FBF50 ERJ50 EHN50 DXR50 DNV50 DDZ50 CUD50 CKH50 CAL50 BQP50 BGT50 AWX50 ANB50 ADF50 TJ50 JN50 R68 WWB68 WMF68 WCJ68 VSN68 VIR68 UYV68 UOZ68 UFD68 TVH68 TLL68 TBP68 SRT68 SHX68 RYB68 ROF68 REJ68 QUN68 QKR68 QAV68 PQZ68 PHD68 OXH68 ONL68 ODP68 NTT68 NJX68 NAB68 MQF68 MGJ68 LWN68 LMR68 LCV68 KSZ68 KJD68 JZH68 JPL68 JFP68 IVT68 ILX68 ICB68 HSF68 HIJ68 GYN68 GOR68 GEV68 FUZ68 FLD68 FBH68 ERL68 EHP68 DXT68 DNX68 DEB68 CUF68 CKJ68 CAN68 BQR68 BGV68 AWZ68 AND68 ADH68 TL68 JP68 T68 WVZ68 WMD68 WCH68 VSL68 VIP68 UYT68 UOX68 UFB68 TVF68 TLJ68 TBN68 SRR68 SHV68 RXZ68 ROD68 REH68 QUL68 QKP68 QAT68 PQX68 PHB68 OXF68 ONJ68 ODN68 NTR68 NJV68 MZZ68 MQD68 MGH68 LWL68 LMP68 LCT68 KSX68 KJB68 JZF68 JPJ68 JFN68 IVR68 ILV68 IBZ68 HSD68 HIH68 GYL68 GOP68 GET68 FUX68 FLB68 FBF68 ERJ68 EHN68 DXR68 DNV68 DDZ68 CUD68 CKH68 CAL68 BQP68 BGT68 AWX68 ANB68 ADF68 TJ68 JN68 R85 WWB85 WMF85 WCJ85 VSN85 VIR85 UYV85 UOZ85 UFD85 TVH85 TLL85 TBP85 SRT85 SHX85 RYB85 ROF85 REJ85 QUN85 QKR85 QAV85 PQZ85 PHD85 OXH85 ONL85 ODP85 NTT85 NJX85 NAB85 MQF85 MGJ85 LWN85 LMR85 LCV85 KSZ85 KJD85 JZH85 JPL85 JFP85 IVT85 ILX85 ICB85 HSF85 HIJ85 GYN85 GOR85 GEV85 FUZ85 FLD85 FBH85 ERL85 EHP85 DXT85 DNX85 DEB85 CUF85 CKJ85 CAN85 BQR85 BGV85 AWZ85 AND85 ADH85 TL85 JP85 T85 WVZ85 WMD85 WCH85 VSL85 VIP85 UYT85 UOX85 UFB85 TVF85 TLJ85 TBN85 SRR85 SHV85 RXZ85 ROD85 REH85 QUL85 QKP85 QAT85 PQX85 PHB85 OXF85 ONJ85 ODN85 NTR85 NJV85 MZZ85 MQD85 MGH85 LWL85 LMP85 LCT85 KSX85 KJB85 JZF85 JPJ85 JFN85 IVR85 ILV85 IBZ85 HSD85 HIH85 GYL85 GOP85 GET85 FUX85 FLB85 FBF85 ERJ85 EHN85 DXR85 DNV85 DDZ85 CUD85 CKH85 CAL85 BQP85 BGT85 AWX85 ANB85 ADF85 TJ85 JN85 R103 WWB103 WMF103 WCJ103 VSN103 VIR103 UYV103 UOZ103 UFD103 TVH103 TLL103 TBP103 SRT103 SHX103 RYB103 ROF103 REJ103 QUN103 QKR103 QAV103 PQZ103 PHD103 OXH103 ONL103 ODP103 NTT103 NJX103 NAB103 MQF103 MGJ103 LWN103 LMR103 LCV103 KSZ103 KJD103 JZH103 JPL103 JFP103 IVT103 ILX103 ICB103 HSF103 HIJ103 GYN103 GOR103 GEV103 FUZ103 FLD103 FBH103 ERL103 EHP103 DXT103 DNX103 DEB103 CUF103 CKJ103 CAN103 BQR103 BGV103 AWZ103 AND103 ADH103 TL103 JP103 T103 WVZ103 WMD103 WCH103 VSL103 VIP103 UYT103 UOX103 UFB103 TVF103 TLJ103 TBN103 SRR103 SHV103 RXZ103 ROD103 REH103 QUL103 QKP103 QAT103 PQX103 PHB103 OXF103 ONJ103 ODN103 NTR103 NJV103 MZZ103 MQD103 MGH103 LWL103 LMP103 LCT103 KSX103 KJB103 JZF103 JPJ103 JFN103 IVR103 ILV103 IBZ103 HSD103 HIH103 GYL103 GOP103 GET103 FUX103 FLB103 FBF103 ERJ103 EHN103 DXR103 DNV103 DDZ103 CUD103 CKH103 CAL103 BQP103 BGT103 AWX103 ANB103 ADF103 TJ103 JN103"/>
    <dataValidation type="list" allowBlank="1" showInputMessage="1" showErrorMessage="1" errorTitle="Ошибка" error="Выберите значение из списка" sqref="WVU983139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JI42 TE42 ADA42 AMW42 AWS42 M42 WVU42 WLY42 WCC42 VSG42 VIK42 UYO42 UOS42 UEW42 TVA42 TLE42 TBI42 SRM42 SHQ42 RXU42 RNY42 REC42 QUG42 QKK42 QAO42 PQS42 PGW42 OXA42 ONE42 ODI42 NTM42 NJQ42 MZU42 MPY42 MGC42 LWG42 LMK42 LCO42 KSS42 KIW42 JZA42 JPE42 JFI42 IVM42 ILQ42 IBU42 HRY42 HIC42 GYG42 GOK42 GEO42 FUS42 FKW42 FBA42 ERE42 EHI42 DXM42 DNQ42 DDU42 CTY42 CKC42 CAG42 BQK42 BGO42 JI60 TE60 ADA60 AMW60 AWS60 M60 WVU60 WLY60 WCC60 VSG60 VIK60 UYO60 UOS60 UEW60 TVA60 TLE60 TBI60 SRM60 SHQ60 RXU60 RNY60 REC60 QUG60 QKK60 QAO60 PQS60 PGW60 OXA60 ONE60 ODI60 NTM60 NJQ60 MZU60 MPY60 MGC60 LWG60 LMK60 LCO60 KSS60 KIW60 JZA60 JPE60 JFI60 IVM60 ILQ60 IBU60 HRY60 HIC60 GYG60 GOK60 GEO60 FUS60 FKW60 FBA60 ERE60 EHI60 DXM60 DNQ60 DDU60 CTY60 CKC60 CAG60 BQK60 BGO60 JI77 TE77 ADA77 AMW77 AWS77 M77 WVU77 WLY77 WCC77 VSG77 VIK77 UYO77 UOS77 UEW77 TVA77 TLE77 TBI77 SRM77 SHQ77 RXU77 RNY77 REC77 QUG77 QKK77 QAO77 PQS77 PGW77 OXA77 ONE77 ODI77 NTM77 NJQ77 MZU77 MPY77 MGC77 LWG77 LMK77 LCO77 KSS77 KIW77 JZA77 JPE77 JFI77 IVM77 ILQ77 IBU77 HRY77 HIC77 GYG77 GOK77 GEO77 FUS77 FKW77 FBA77 ERE77 EHI77 DXM77 DNQ77 DDU77 CTY77 CKC77 CAG77 BQK77 BGO77 JI95 TE95 ADA95 AMW95 AWS95 M95 WVU95 WLY95 WCC95 VSG95 VIK95 UYO95 UOS95 UEW95 TVA95 TLE95 TBI95 SRM95 SHQ95 RXU95 RNY95 REC95 QUG95 QKK95 QAO95 PQS95 PGW95 OXA95 ONE95 ODI95 NTM95 NJQ95 MZU95 MPY95 MGC95 LWG95 LMK95 LCO95 KSS95 KIW95 JZA95 JPE95 JFI95 IVM95 ILQ95 IBU95 HRY95 HIC95 GYG95 GOK95 GEO95 FUS95 FKW95 FBA95 ERE95 EHI95 DXM95 DNQ95 DDU95 CTY95 CKC95 CAG95 BQK95 BGO95 JI28 TE28 ADA28 AMW28 AWS28 M28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JI46 TE46 ADA46 AMW46 AWS46 M46 WVU46 WLY46 WCC46 VSG46 VIK46 UYO46 UOS46 UEW46 TVA46 TLE46 TBI46 SRM46 SHQ46 RXU46 RNY46 REC46 QUG46 QKK46 QAO46 PQS46 PGW46 OXA46 ONE46 ODI46 NTM46 NJQ46 MZU46 MPY46 MGC46 LWG46 LMK46 LCO46 KSS46 KIW46 JZA46 JPE46 JFI46 IVM46 ILQ46 IBU46 HRY46 HIC46 GYG46 GOK46 GEO46 FUS46 FKW46 FBA46 ERE46 EHI46 DXM46 DNQ46 DDU46 CTY46 CKC46 CAG46 BQK46 BGO46 JI64 TE64 ADA64 AMW64 AWS64 M64 WVU64 WLY64 WCC64 VSG64 VIK64 UYO64 UOS64 UEW64 TVA64 TLE64 TBI64 SRM64 SHQ64 RXU64 RNY64 REC64 QUG64 QKK64 QAO64 PQS64 PGW64 OXA64 ONE64 ODI64 NTM64 NJQ64 MZU64 MPY64 MGC64 LWG64 LMK64 LCO64 KSS64 KIW64 JZA64 JPE64 JFI64 IVM64 ILQ64 IBU64 HRY64 HIC64 GYG64 GOK64 GEO64 FUS64 FKW64 FBA64 ERE64 EHI64 DXM64 DNQ64 DDU64 CTY64 CKC64 CAG64 BQK64 BGO64 JI81 TE81 ADA81 AMW81 AWS81 M81 WVU81 WLY81 WCC81 VSG81 VIK81 UYO81 UOS81 UEW81 TVA81 TLE81 TBI81 SRM81 SHQ81 RXU81 RNY81 REC81 QUG81 QKK81 QAO81 PQS81 PGW81 OXA81 ONE81 ODI81 NTM81 NJQ81 MZU81 MPY81 MGC81 LWG81 LMK81 LCO81 KSS81 KIW81 JZA81 JPE81 JFI81 IVM81 ILQ81 IBU81 HRY81 HIC81 GYG81 GOK81 GEO81 FUS81 FKW81 FBA81 ERE81 EHI81 DXM81 DNQ81 DDU81 CTY81 CKC81 CAG81 BQK81 BGO81 JI99 TE99 ADA99 AMW99 AWS99 M99 WVU99 WLY99 WCC99 VSG99 VIK99 UYO99 UOS99 UEW99 TVA99 TLE99 TBI99 SRM99 SHQ99 RXU99 RNY99 REC99 QUG99 QKK99 QAO99 PQS99 PGW99 OXA99 ONE99 ODI99 NTM99 NJQ99 MZU99 MPY99 MGC99 LWG99 LMK99 LCO99 KSS99 KIW99 JZA99 JPE99 JFI99 IVM99 ILQ99 IBU99 HRY99 HIC99 GYG99 GOK99 GEO99 FUS99 FKW99 FBA99 ERE99 EHI99 DXM99 DNQ99 DDU99 CTY99 CKC99 CAG99 BQK99 BGO99 JI32 TE32 ADA32 AMW32 AWS32 M32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JI50 TE50 ADA50 AMW50 AWS50 M50 WVU50 WLY50 WCC50 VSG50 VIK50 UYO50 UOS50 UEW50 TVA50 TLE50 TBI50 SRM50 SHQ50 RXU50 RNY50 REC50 QUG50 QKK50 QAO50 PQS50 PGW50 OXA50 ONE50 ODI50 NTM50 NJQ50 MZU50 MPY50 MGC50 LWG50 LMK50 LCO50 KSS50 KIW50 JZA50 JPE50 JFI50 IVM50 ILQ50 IBU50 HRY50 HIC50 GYG50 GOK50 GEO50 FUS50 FKW50 FBA50 ERE50 EHI50 DXM50 DNQ50 DDU50 CTY50 CKC50 CAG50 BQK50 BGO50 JI68 TE68 ADA68 AMW68 AWS68 M68 WVU68 WLY68 WCC68 VSG68 VIK68 UYO68 UOS68 UEW68 TVA68 TLE68 TBI68 SRM68 SHQ68 RXU68 RNY68 REC68 QUG68 QKK68 QAO68 PQS68 PGW68 OXA68 ONE68 ODI68 NTM68 NJQ68 MZU68 MPY68 MGC68 LWG68 LMK68 LCO68 KSS68 KIW68 JZA68 JPE68 JFI68 IVM68 ILQ68 IBU68 HRY68 HIC68 GYG68 GOK68 GEO68 FUS68 FKW68 FBA68 ERE68 EHI68 DXM68 DNQ68 DDU68 CTY68 CKC68 CAG68 BQK68 BGO68 JI85 TE85 ADA85 AMW85 AWS85 M85 WVU85 WLY85 WCC85 VSG85 VIK85 UYO85 UOS85 UEW85 TVA85 TLE85 TBI85 SRM85 SHQ85 RXU85 RNY85 REC85 QUG85 QKK85 QAO85 PQS85 PGW85 OXA85 ONE85 ODI85 NTM85 NJQ85 MZU85 MPY85 MGC85 LWG85 LMK85 LCO85 KSS85 KIW85 JZA85 JPE85 JFI85 IVM85 ILQ85 IBU85 HRY85 HIC85 GYG85 GOK85 GEO85 FUS85 FKW85 FBA85 ERE85 EHI85 DXM85 DNQ85 DDU85 CTY85 CKC85 CAG85 BQK85 BGO85 JI103 TE103 ADA103 AMW103 AWS103 M103 WVU103 WLY103 WCC103 VSG103 VIK103 UYO103 UOS103 UEW103 TVA103 TLE103 TBI103 SRM103 SHQ103 RXU103 RNY103 REC103 QUG103 QKK103 QAO103 PQS103 PGW103 OXA103 ONE103 ODI103 NTM103 NJQ103 MZU103 MPY103 MGC103 LWG103 LMK103 LCO103 KSS103 KIW103 JZA103 JPE103 JFI103 IVM103 ILQ103 IBU103 HRY103 HIC103 GYG103 GOK103 GEO103 FUS103 FKW103 FBA103 ERE103 EHI103 DXM103 DNQ103 DDU103 CTY103 CKC103 CAG103 BQK103 BGO103">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634:JR65634 TG65634:TN65634 ADC65634:ADJ65634 AMY65634:ANF65634 AWU65634:AXB65634 BGQ65634:BGX65634 BQM65634:BQT65634 CAI65634:CAP65634 CKE65634:CKL65634 CUA65634:CUH65634 DDW65634:DED65634 DNS65634:DNZ65634 DXO65634:DXV65634 EHK65634:EHR65634 ERG65634:ERN65634 FBC65634:FBJ65634 FKY65634:FLF65634 FUU65634:FVB65634 GEQ65634:GEX65634 GOM65634:GOT65634 GYI65634:GYP65634 HIE65634:HIL65634 HSA65634:HSH65634 IBW65634:ICD65634 ILS65634:ILZ65634 IVO65634:IVV65634 JFK65634:JFR65634 JPG65634:JPN65634 JZC65634:JZJ65634 KIY65634:KJF65634 KSU65634:KTB65634 LCQ65634:LCX65634 LMM65634:LMT65634 LWI65634:LWP65634 MGE65634:MGL65634 MQA65634:MQH65634 MZW65634:NAD65634 NJS65634:NJZ65634 NTO65634:NTV65634 ODK65634:ODR65634 ONG65634:ONN65634 OXC65634:OXJ65634 PGY65634:PHF65634 PQU65634:PRB65634 QAQ65634:QAX65634 QKM65634:QKT65634 QUI65634:QUP65634 REE65634:REL65634 ROA65634:ROH65634 RXW65634:RYD65634 SHS65634:SHZ65634 SRO65634:SRV65634 TBK65634:TBR65634 TLG65634:TLN65634 TVC65634:TVJ65634 UEY65634:UFF65634 UOU65634:UPB65634 UYQ65634:UYX65634 VIM65634:VIT65634 VSI65634:VSP65634 WCE65634:WCL65634 WMA65634:WMH65634 WVW65634:WWD65634 JK131170:JR131170 TG131170:TN131170 ADC131170:ADJ131170 AMY131170:ANF131170 AWU131170:AXB131170 BGQ131170:BGX131170 BQM131170:BQT131170 CAI131170:CAP131170 CKE131170:CKL131170 CUA131170:CUH131170 DDW131170:DED131170 DNS131170:DNZ131170 DXO131170:DXV131170 EHK131170:EHR131170 ERG131170:ERN131170 FBC131170:FBJ131170 FKY131170:FLF131170 FUU131170:FVB131170 GEQ131170:GEX131170 GOM131170:GOT131170 GYI131170:GYP131170 HIE131170:HIL131170 HSA131170:HSH131170 IBW131170:ICD131170 ILS131170:ILZ131170 IVO131170:IVV131170 JFK131170:JFR131170 JPG131170:JPN131170 JZC131170:JZJ131170 KIY131170:KJF131170 KSU131170:KTB131170 LCQ131170:LCX131170 LMM131170:LMT131170 LWI131170:LWP131170 MGE131170:MGL131170 MQA131170:MQH131170 MZW131170:NAD131170 NJS131170:NJZ131170 NTO131170:NTV131170 ODK131170:ODR131170 ONG131170:ONN131170 OXC131170:OXJ131170 PGY131170:PHF131170 PQU131170:PRB131170 QAQ131170:QAX131170 QKM131170:QKT131170 QUI131170:QUP131170 REE131170:REL131170 ROA131170:ROH131170 RXW131170:RYD131170 SHS131170:SHZ131170 SRO131170:SRV131170 TBK131170:TBR131170 TLG131170:TLN131170 TVC131170:TVJ131170 UEY131170:UFF131170 UOU131170:UPB131170 UYQ131170:UYX131170 VIM131170:VIT131170 VSI131170:VSP131170 WCE131170:WCL131170 WMA131170:WMH131170 WVW131170:WWD131170 JK196706:JR196706 TG196706:TN196706 ADC196706:ADJ196706 AMY196706:ANF196706 AWU196706:AXB196706 BGQ196706:BGX196706 BQM196706:BQT196706 CAI196706:CAP196706 CKE196706:CKL196706 CUA196706:CUH196706 DDW196706:DED196706 DNS196706:DNZ196706 DXO196706:DXV196706 EHK196706:EHR196706 ERG196706:ERN196706 FBC196706:FBJ196706 FKY196706:FLF196706 FUU196706:FVB196706 GEQ196706:GEX196706 GOM196706:GOT196706 GYI196706:GYP196706 HIE196706:HIL196706 HSA196706:HSH196706 IBW196706:ICD196706 ILS196706:ILZ196706 IVO196706:IVV196706 JFK196706:JFR196706 JPG196706:JPN196706 JZC196706:JZJ196706 KIY196706:KJF196706 KSU196706:KTB196706 LCQ196706:LCX196706 LMM196706:LMT196706 LWI196706:LWP196706 MGE196706:MGL196706 MQA196706:MQH196706 MZW196706:NAD196706 NJS196706:NJZ196706 NTO196706:NTV196706 ODK196706:ODR196706 ONG196706:ONN196706 OXC196706:OXJ196706 PGY196706:PHF196706 PQU196706:PRB196706 QAQ196706:QAX196706 QKM196706:QKT196706 QUI196706:QUP196706 REE196706:REL196706 ROA196706:ROH196706 RXW196706:RYD196706 SHS196706:SHZ196706 SRO196706:SRV196706 TBK196706:TBR196706 TLG196706:TLN196706 TVC196706:TVJ196706 UEY196706:UFF196706 UOU196706:UPB196706 UYQ196706:UYX196706 VIM196706:VIT196706 VSI196706:VSP196706 WCE196706:WCL196706 WMA196706:WMH196706 WVW196706:WWD196706 JK262242:JR262242 TG262242:TN262242 ADC262242:ADJ262242 AMY262242:ANF262242 AWU262242:AXB262242 BGQ262242:BGX262242 BQM262242:BQT262242 CAI262242:CAP262242 CKE262242:CKL262242 CUA262242:CUH262242 DDW262242:DED262242 DNS262242:DNZ262242 DXO262242:DXV262242 EHK262242:EHR262242 ERG262242:ERN262242 FBC262242:FBJ262242 FKY262242:FLF262242 FUU262242:FVB262242 GEQ262242:GEX262242 GOM262242:GOT262242 GYI262242:GYP262242 HIE262242:HIL262242 HSA262242:HSH262242 IBW262242:ICD262242 ILS262242:ILZ262242 IVO262242:IVV262242 JFK262242:JFR262242 JPG262242:JPN262242 JZC262242:JZJ262242 KIY262242:KJF262242 KSU262242:KTB262242 LCQ262242:LCX262242 LMM262242:LMT262242 LWI262242:LWP262242 MGE262242:MGL262242 MQA262242:MQH262242 MZW262242:NAD262242 NJS262242:NJZ262242 NTO262242:NTV262242 ODK262242:ODR262242 ONG262242:ONN262242 OXC262242:OXJ262242 PGY262242:PHF262242 PQU262242:PRB262242 QAQ262242:QAX262242 QKM262242:QKT262242 QUI262242:QUP262242 REE262242:REL262242 ROA262242:ROH262242 RXW262242:RYD262242 SHS262242:SHZ262242 SRO262242:SRV262242 TBK262242:TBR262242 TLG262242:TLN262242 TVC262242:TVJ262242 UEY262242:UFF262242 UOU262242:UPB262242 UYQ262242:UYX262242 VIM262242:VIT262242 VSI262242:VSP262242 WCE262242:WCL262242 WMA262242:WMH262242 WVW262242:WWD262242 JK327778:JR327778 TG327778:TN327778 ADC327778:ADJ327778 AMY327778:ANF327778 AWU327778:AXB327778 BGQ327778:BGX327778 BQM327778:BQT327778 CAI327778:CAP327778 CKE327778:CKL327778 CUA327778:CUH327778 DDW327778:DED327778 DNS327778:DNZ327778 DXO327778:DXV327778 EHK327778:EHR327778 ERG327778:ERN327778 FBC327778:FBJ327778 FKY327778:FLF327778 FUU327778:FVB327778 GEQ327778:GEX327778 GOM327778:GOT327778 GYI327778:GYP327778 HIE327778:HIL327778 HSA327778:HSH327778 IBW327778:ICD327778 ILS327778:ILZ327778 IVO327778:IVV327778 JFK327778:JFR327778 JPG327778:JPN327778 JZC327778:JZJ327778 KIY327778:KJF327778 KSU327778:KTB327778 LCQ327778:LCX327778 LMM327778:LMT327778 LWI327778:LWP327778 MGE327778:MGL327778 MQA327778:MQH327778 MZW327778:NAD327778 NJS327778:NJZ327778 NTO327778:NTV327778 ODK327778:ODR327778 ONG327778:ONN327778 OXC327778:OXJ327778 PGY327778:PHF327778 PQU327778:PRB327778 QAQ327778:QAX327778 QKM327778:QKT327778 QUI327778:QUP327778 REE327778:REL327778 ROA327778:ROH327778 RXW327778:RYD327778 SHS327778:SHZ327778 SRO327778:SRV327778 TBK327778:TBR327778 TLG327778:TLN327778 TVC327778:TVJ327778 UEY327778:UFF327778 UOU327778:UPB327778 UYQ327778:UYX327778 VIM327778:VIT327778 VSI327778:VSP327778 WCE327778:WCL327778 WMA327778:WMH327778 WVW327778:WWD327778 JK393314:JR393314 TG393314:TN393314 ADC393314:ADJ393314 AMY393314:ANF393314 AWU393314:AXB393314 BGQ393314:BGX393314 BQM393314:BQT393314 CAI393314:CAP393314 CKE393314:CKL393314 CUA393314:CUH393314 DDW393314:DED393314 DNS393314:DNZ393314 DXO393314:DXV393314 EHK393314:EHR393314 ERG393314:ERN393314 FBC393314:FBJ393314 FKY393314:FLF393314 FUU393314:FVB393314 GEQ393314:GEX393314 GOM393314:GOT393314 GYI393314:GYP393314 HIE393314:HIL393314 HSA393314:HSH393314 IBW393314:ICD393314 ILS393314:ILZ393314 IVO393314:IVV393314 JFK393314:JFR393314 JPG393314:JPN393314 JZC393314:JZJ393314 KIY393314:KJF393314 KSU393314:KTB393314 LCQ393314:LCX393314 LMM393314:LMT393314 LWI393314:LWP393314 MGE393314:MGL393314 MQA393314:MQH393314 MZW393314:NAD393314 NJS393314:NJZ393314 NTO393314:NTV393314 ODK393314:ODR393314 ONG393314:ONN393314 OXC393314:OXJ393314 PGY393314:PHF393314 PQU393314:PRB393314 QAQ393314:QAX393314 QKM393314:QKT393314 QUI393314:QUP393314 REE393314:REL393314 ROA393314:ROH393314 RXW393314:RYD393314 SHS393314:SHZ393314 SRO393314:SRV393314 TBK393314:TBR393314 TLG393314:TLN393314 TVC393314:TVJ393314 UEY393314:UFF393314 UOU393314:UPB393314 UYQ393314:UYX393314 VIM393314:VIT393314 VSI393314:VSP393314 WCE393314:WCL393314 WMA393314:WMH393314 WVW393314:WWD393314 JK458850:JR458850 TG458850:TN458850 ADC458850:ADJ458850 AMY458850:ANF458850 AWU458850:AXB458850 BGQ458850:BGX458850 BQM458850:BQT458850 CAI458850:CAP458850 CKE458850:CKL458850 CUA458850:CUH458850 DDW458850:DED458850 DNS458850:DNZ458850 DXO458850:DXV458850 EHK458850:EHR458850 ERG458850:ERN458850 FBC458850:FBJ458850 FKY458850:FLF458850 FUU458850:FVB458850 GEQ458850:GEX458850 GOM458850:GOT458850 GYI458850:GYP458850 HIE458850:HIL458850 HSA458850:HSH458850 IBW458850:ICD458850 ILS458850:ILZ458850 IVO458850:IVV458850 JFK458850:JFR458850 JPG458850:JPN458850 JZC458850:JZJ458850 KIY458850:KJF458850 KSU458850:KTB458850 LCQ458850:LCX458850 LMM458850:LMT458850 LWI458850:LWP458850 MGE458850:MGL458850 MQA458850:MQH458850 MZW458850:NAD458850 NJS458850:NJZ458850 NTO458850:NTV458850 ODK458850:ODR458850 ONG458850:ONN458850 OXC458850:OXJ458850 PGY458850:PHF458850 PQU458850:PRB458850 QAQ458850:QAX458850 QKM458850:QKT458850 QUI458850:QUP458850 REE458850:REL458850 ROA458850:ROH458850 RXW458850:RYD458850 SHS458850:SHZ458850 SRO458850:SRV458850 TBK458850:TBR458850 TLG458850:TLN458850 TVC458850:TVJ458850 UEY458850:UFF458850 UOU458850:UPB458850 UYQ458850:UYX458850 VIM458850:VIT458850 VSI458850:VSP458850 WCE458850:WCL458850 WMA458850:WMH458850 WVW458850:WWD458850 JK524386:JR524386 TG524386:TN524386 ADC524386:ADJ524386 AMY524386:ANF524386 AWU524386:AXB524386 BGQ524386:BGX524386 BQM524386:BQT524386 CAI524386:CAP524386 CKE524386:CKL524386 CUA524386:CUH524386 DDW524386:DED524386 DNS524386:DNZ524386 DXO524386:DXV524386 EHK524386:EHR524386 ERG524386:ERN524386 FBC524386:FBJ524386 FKY524386:FLF524386 FUU524386:FVB524386 GEQ524386:GEX524386 GOM524386:GOT524386 GYI524386:GYP524386 HIE524386:HIL524386 HSA524386:HSH524386 IBW524386:ICD524386 ILS524386:ILZ524386 IVO524386:IVV524386 JFK524386:JFR524386 JPG524386:JPN524386 JZC524386:JZJ524386 KIY524386:KJF524386 KSU524386:KTB524386 LCQ524386:LCX524386 LMM524386:LMT524386 LWI524386:LWP524386 MGE524386:MGL524386 MQA524386:MQH524386 MZW524386:NAD524386 NJS524386:NJZ524386 NTO524386:NTV524386 ODK524386:ODR524386 ONG524386:ONN524386 OXC524386:OXJ524386 PGY524386:PHF524386 PQU524386:PRB524386 QAQ524386:QAX524386 QKM524386:QKT524386 QUI524386:QUP524386 REE524386:REL524386 ROA524386:ROH524386 RXW524386:RYD524386 SHS524386:SHZ524386 SRO524386:SRV524386 TBK524386:TBR524386 TLG524386:TLN524386 TVC524386:TVJ524386 UEY524386:UFF524386 UOU524386:UPB524386 UYQ524386:UYX524386 VIM524386:VIT524386 VSI524386:VSP524386 WCE524386:WCL524386 WMA524386:WMH524386 WVW524386:WWD524386 JK589922:JR589922 TG589922:TN589922 ADC589922:ADJ589922 AMY589922:ANF589922 AWU589922:AXB589922 BGQ589922:BGX589922 BQM589922:BQT589922 CAI589922:CAP589922 CKE589922:CKL589922 CUA589922:CUH589922 DDW589922:DED589922 DNS589922:DNZ589922 DXO589922:DXV589922 EHK589922:EHR589922 ERG589922:ERN589922 FBC589922:FBJ589922 FKY589922:FLF589922 FUU589922:FVB589922 GEQ589922:GEX589922 GOM589922:GOT589922 GYI589922:GYP589922 HIE589922:HIL589922 HSA589922:HSH589922 IBW589922:ICD589922 ILS589922:ILZ589922 IVO589922:IVV589922 JFK589922:JFR589922 JPG589922:JPN589922 JZC589922:JZJ589922 KIY589922:KJF589922 KSU589922:KTB589922 LCQ589922:LCX589922 LMM589922:LMT589922 LWI589922:LWP589922 MGE589922:MGL589922 MQA589922:MQH589922 MZW589922:NAD589922 NJS589922:NJZ589922 NTO589922:NTV589922 ODK589922:ODR589922 ONG589922:ONN589922 OXC589922:OXJ589922 PGY589922:PHF589922 PQU589922:PRB589922 QAQ589922:QAX589922 QKM589922:QKT589922 QUI589922:QUP589922 REE589922:REL589922 ROA589922:ROH589922 RXW589922:RYD589922 SHS589922:SHZ589922 SRO589922:SRV589922 TBK589922:TBR589922 TLG589922:TLN589922 TVC589922:TVJ589922 UEY589922:UFF589922 UOU589922:UPB589922 UYQ589922:UYX589922 VIM589922:VIT589922 VSI589922:VSP589922 WCE589922:WCL589922 WMA589922:WMH589922 WVW589922:WWD589922 JK655458:JR655458 TG655458:TN655458 ADC655458:ADJ655458 AMY655458:ANF655458 AWU655458:AXB655458 BGQ655458:BGX655458 BQM655458:BQT655458 CAI655458:CAP655458 CKE655458:CKL655458 CUA655458:CUH655458 DDW655458:DED655458 DNS655458:DNZ655458 DXO655458:DXV655458 EHK655458:EHR655458 ERG655458:ERN655458 FBC655458:FBJ655458 FKY655458:FLF655458 FUU655458:FVB655458 GEQ655458:GEX655458 GOM655458:GOT655458 GYI655458:GYP655458 HIE655458:HIL655458 HSA655458:HSH655458 IBW655458:ICD655458 ILS655458:ILZ655458 IVO655458:IVV655458 JFK655458:JFR655458 JPG655458:JPN655458 JZC655458:JZJ655458 KIY655458:KJF655458 KSU655458:KTB655458 LCQ655458:LCX655458 LMM655458:LMT655458 LWI655458:LWP655458 MGE655458:MGL655458 MQA655458:MQH655458 MZW655458:NAD655458 NJS655458:NJZ655458 NTO655458:NTV655458 ODK655458:ODR655458 ONG655458:ONN655458 OXC655458:OXJ655458 PGY655458:PHF655458 PQU655458:PRB655458 QAQ655458:QAX655458 QKM655458:QKT655458 QUI655458:QUP655458 REE655458:REL655458 ROA655458:ROH655458 RXW655458:RYD655458 SHS655458:SHZ655458 SRO655458:SRV655458 TBK655458:TBR655458 TLG655458:TLN655458 TVC655458:TVJ655458 UEY655458:UFF655458 UOU655458:UPB655458 UYQ655458:UYX655458 VIM655458:VIT655458 VSI655458:VSP655458 WCE655458:WCL655458 WMA655458:WMH655458 WVW655458:WWD655458 JK720994:JR720994 TG720994:TN720994 ADC720994:ADJ720994 AMY720994:ANF720994 AWU720994:AXB720994 BGQ720994:BGX720994 BQM720994:BQT720994 CAI720994:CAP720994 CKE720994:CKL720994 CUA720994:CUH720994 DDW720994:DED720994 DNS720994:DNZ720994 DXO720994:DXV720994 EHK720994:EHR720994 ERG720994:ERN720994 FBC720994:FBJ720994 FKY720994:FLF720994 FUU720994:FVB720994 GEQ720994:GEX720994 GOM720994:GOT720994 GYI720994:GYP720994 HIE720994:HIL720994 HSA720994:HSH720994 IBW720994:ICD720994 ILS720994:ILZ720994 IVO720994:IVV720994 JFK720994:JFR720994 JPG720994:JPN720994 JZC720994:JZJ720994 KIY720994:KJF720994 KSU720994:KTB720994 LCQ720994:LCX720994 LMM720994:LMT720994 LWI720994:LWP720994 MGE720994:MGL720994 MQA720994:MQH720994 MZW720994:NAD720994 NJS720994:NJZ720994 NTO720994:NTV720994 ODK720994:ODR720994 ONG720994:ONN720994 OXC720994:OXJ720994 PGY720994:PHF720994 PQU720994:PRB720994 QAQ720994:QAX720994 QKM720994:QKT720994 QUI720994:QUP720994 REE720994:REL720994 ROA720994:ROH720994 RXW720994:RYD720994 SHS720994:SHZ720994 SRO720994:SRV720994 TBK720994:TBR720994 TLG720994:TLN720994 TVC720994:TVJ720994 UEY720994:UFF720994 UOU720994:UPB720994 UYQ720994:UYX720994 VIM720994:VIT720994 VSI720994:VSP720994 WCE720994:WCL720994 WMA720994:WMH720994 WVW720994:WWD720994 JK786530:JR786530 TG786530:TN786530 ADC786530:ADJ786530 AMY786530:ANF786530 AWU786530:AXB786530 BGQ786530:BGX786530 BQM786530:BQT786530 CAI786530:CAP786530 CKE786530:CKL786530 CUA786530:CUH786530 DDW786530:DED786530 DNS786530:DNZ786530 DXO786530:DXV786530 EHK786530:EHR786530 ERG786530:ERN786530 FBC786530:FBJ786530 FKY786530:FLF786530 FUU786530:FVB786530 GEQ786530:GEX786530 GOM786530:GOT786530 GYI786530:GYP786530 HIE786530:HIL786530 HSA786530:HSH786530 IBW786530:ICD786530 ILS786530:ILZ786530 IVO786530:IVV786530 JFK786530:JFR786530 JPG786530:JPN786530 JZC786530:JZJ786530 KIY786530:KJF786530 KSU786530:KTB786530 LCQ786530:LCX786530 LMM786530:LMT786530 LWI786530:LWP786530 MGE786530:MGL786530 MQA786530:MQH786530 MZW786530:NAD786530 NJS786530:NJZ786530 NTO786530:NTV786530 ODK786530:ODR786530 ONG786530:ONN786530 OXC786530:OXJ786530 PGY786530:PHF786530 PQU786530:PRB786530 QAQ786530:QAX786530 QKM786530:QKT786530 QUI786530:QUP786530 REE786530:REL786530 ROA786530:ROH786530 RXW786530:RYD786530 SHS786530:SHZ786530 SRO786530:SRV786530 TBK786530:TBR786530 TLG786530:TLN786530 TVC786530:TVJ786530 UEY786530:UFF786530 UOU786530:UPB786530 UYQ786530:UYX786530 VIM786530:VIT786530 VSI786530:VSP786530 WCE786530:WCL786530 WMA786530:WMH786530 WVW786530:WWD786530 JK852066:JR852066 TG852066:TN852066 ADC852066:ADJ852066 AMY852066:ANF852066 AWU852066:AXB852066 BGQ852066:BGX852066 BQM852066:BQT852066 CAI852066:CAP852066 CKE852066:CKL852066 CUA852066:CUH852066 DDW852066:DED852066 DNS852066:DNZ852066 DXO852066:DXV852066 EHK852066:EHR852066 ERG852066:ERN852066 FBC852066:FBJ852066 FKY852066:FLF852066 FUU852066:FVB852066 GEQ852066:GEX852066 GOM852066:GOT852066 GYI852066:GYP852066 HIE852066:HIL852066 HSA852066:HSH852066 IBW852066:ICD852066 ILS852066:ILZ852066 IVO852066:IVV852066 JFK852066:JFR852066 JPG852066:JPN852066 JZC852066:JZJ852066 KIY852066:KJF852066 KSU852066:KTB852066 LCQ852066:LCX852066 LMM852066:LMT852066 LWI852066:LWP852066 MGE852066:MGL852066 MQA852066:MQH852066 MZW852066:NAD852066 NJS852066:NJZ852066 NTO852066:NTV852066 ODK852066:ODR852066 ONG852066:ONN852066 OXC852066:OXJ852066 PGY852066:PHF852066 PQU852066:PRB852066 QAQ852066:QAX852066 QKM852066:QKT852066 QUI852066:QUP852066 REE852066:REL852066 ROA852066:ROH852066 RXW852066:RYD852066 SHS852066:SHZ852066 SRO852066:SRV852066 TBK852066:TBR852066 TLG852066:TLN852066 TVC852066:TVJ852066 UEY852066:UFF852066 UOU852066:UPB852066 UYQ852066:UYX852066 VIM852066:VIT852066 VSI852066:VSP852066 WCE852066:WCL852066 WMA852066:WMH852066 WVW852066:WWD852066 JK917602:JR917602 TG917602:TN917602 ADC917602:ADJ917602 AMY917602:ANF917602 AWU917602:AXB917602 BGQ917602:BGX917602 BQM917602:BQT917602 CAI917602:CAP917602 CKE917602:CKL917602 CUA917602:CUH917602 DDW917602:DED917602 DNS917602:DNZ917602 DXO917602:DXV917602 EHK917602:EHR917602 ERG917602:ERN917602 FBC917602:FBJ917602 FKY917602:FLF917602 FUU917602:FVB917602 GEQ917602:GEX917602 GOM917602:GOT917602 GYI917602:GYP917602 HIE917602:HIL917602 HSA917602:HSH917602 IBW917602:ICD917602 ILS917602:ILZ917602 IVO917602:IVV917602 JFK917602:JFR917602 JPG917602:JPN917602 JZC917602:JZJ917602 KIY917602:KJF917602 KSU917602:KTB917602 LCQ917602:LCX917602 LMM917602:LMT917602 LWI917602:LWP917602 MGE917602:MGL917602 MQA917602:MQH917602 MZW917602:NAD917602 NJS917602:NJZ917602 NTO917602:NTV917602 ODK917602:ODR917602 ONG917602:ONN917602 OXC917602:OXJ917602 PGY917602:PHF917602 PQU917602:PRB917602 QAQ917602:QAX917602 QKM917602:QKT917602 QUI917602:QUP917602 REE917602:REL917602 ROA917602:ROH917602 RXW917602:RYD917602 SHS917602:SHZ917602 SRO917602:SRV917602 TBK917602:TBR917602 TLG917602:TLN917602 TVC917602:TVJ917602 UEY917602:UFF917602 UOU917602:UPB917602 UYQ917602:UYX917602 VIM917602:VIT917602 VSI917602:VSP917602 WCE917602:WCL917602 WMA917602:WMH917602 WVW917602:WWD917602 WVW983138:WWD983138 JK983138:JR983138 TG983138:TN983138 ADC983138:ADJ983138 AMY983138:ANF983138 AWU983138:AXB983138 BGQ983138:BGX983138 BQM983138:BQT983138 CAI983138:CAP983138 CKE983138:CKL983138 CUA983138:CUH983138 DDW983138:DED983138 DNS983138:DNZ983138 DXO983138:DXV983138 EHK983138:EHR983138 ERG983138:ERN983138 FBC983138:FBJ983138 FKY983138:FLF983138 FUU983138:FVB983138 GEQ983138:GEX983138 GOM983138:GOT983138 GYI983138:GYP983138 HIE983138:HIL983138 HSA983138:HSH983138 IBW983138:ICD983138 ILS983138:ILZ983138 IVO983138:IVV983138 JFK983138:JFR983138 JPG983138:JPN983138 JZC983138:JZJ983138 KIY983138:KJF983138 KSU983138:KTB983138 LCQ983138:LCX983138 LMM983138:LMT983138 LWI983138:LWP983138 MGE983138:MGL983138 MQA983138:MQH983138 MZW983138:NAD983138 NJS983138:NJZ983138 NTO983138:NTV983138 ODK983138:ODR983138 ONG983138:ONN983138 OXC983138:OXJ983138 PGY983138:PHF983138 PQU983138:PRB983138 QAQ983138:QAX983138 QKM983138:QKT983138 QUI983138:QUP983138 REE983138:REL983138 ROA983138:ROH983138 RXW983138:RYD983138 SHS983138:SHZ983138 SRO983138:SRV983138 TBK983138:TBR983138 TLG983138:TLN983138 TVC983138:TVJ983138 UEY983138:UFF983138 UOU983138:UPB983138 UYQ983138:UYX983138 VIM983138:VIT983138 VSI983138:VSP983138 WCE983138:WCL983138 WMA983138:WMH983138 O983138:V983138 O65634:V65634 O131170:V131170 O196706:V196706 O262242:V262242 O327778:V327778 O393314:V393314 O458850:V458850 O524386:V524386 O589922:V589922 O655458:V655458 O720994:V720994 O786530:V786530 O852066:V852066 O917602:V917602 WCE41:WCL41 VSI41:VSP41 UYQ41:UYX41 VIM41:VIT41 UEY41:UFF41 WVW41:WWD41 WMA41:WMH41 UOU41:UPB41 JK41:JR41 TG41:TN41 ADC41:ADJ41 AMY41:ANF41 AWU41:AXB41 BGQ41:BGX41 BQM41:BQT41 CAI41:CAP41 CKE41:CKL41 CUA41:CUH41 DDW41:DED41 DNS41:DNZ41 DXO41:DXV41 EHK41:EHR41 ERG41:ERN41 FBC41:FBJ41 FKY41:FLF41 FUU41:FVB41 GEQ41:GEX41 GOM41:GOT41 GYI41:GYP41 HIE41:HIL41 HSA41:HSH41 IBW41:ICD41 ILS41:ILZ41 IVO41:IVV41 JFK41:JFR41 JPG41:JPN41 JZC41:JZJ41 KIY41:KJF41 KSU41:KTB41 LCQ41:LCX41 LMM41:LMT41 LWI41:LWP41 MGE41:MGL41 MQA41:MQH41 MZW41:NAD41 NJS41:NJZ41 NTO41:NTV41 ODK41:ODR41 ONG41:ONN41 OXC41:OXJ41 PGY41:PHF41 PQU41:PRB41 QAQ41:QAX41 QKM41:QKT41 QUI41:QUP41 REE41:REL41 ROA41:ROH41 RXW41:RYD41 SHS41:SHZ41 SRO41:SRV41 TBK41:TBR41 TLG41:TLN41 TVC41:TVJ41 WCE59:WCL59 VSI59:VSP59 UYQ59:UYX59 VIM59:VIT59 UEY59:UFF59 WVW59:WWD59 WMA59:WMH59 UOU59:UPB59 JK59:JR59 TG59:TN59 ADC59:ADJ59 AMY59:ANF59 AWU59:AXB59 BGQ59:BGX59 BQM59:BQT59 CAI59:CAP59 CKE59:CKL59 CUA59:CUH59 DDW59:DED59 DNS59:DNZ59 DXO59:DXV59 EHK59:EHR59 ERG59:ERN59 FBC59:FBJ59 FKY59:FLF59 FUU59:FVB59 GEQ59:GEX59 GOM59:GOT59 GYI59:GYP59 HIE59:HIL59 HSA59:HSH59 IBW59:ICD59 ILS59:ILZ59 IVO59:IVV59 JFK59:JFR59 JPG59:JPN59 JZC59:JZJ59 KIY59:KJF59 KSU59:KTB59 LCQ59:LCX59 LMM59:LMT59 LWI59:LWP59 MGE59:MGL59 MQA59:MQH59 MZW59:NAD59 NJS59:NJZ59 NTO59:NTV59 ODK59:ODR59 ONG59:ONN59 OXC59:OXJ59 PGY59:PHF59 PQU59:PRB59 QAQ59:QAX59 QKM59:QKT59 QUI59:QUP59 REE59:REL59 ROA59:ROH59 RXW59:RYD59 SHS59:SHZ59 SRO59:SRV59 TBK59:TBR59 TLG59:TLN59 TVC59:TVJ59 WCE76:WCL76 VSI76:VSP76 UYQ76:UYX76 VIM76:VIT76 UEY76:UFF76 WVW76:WWD76 WMA76:WMH76 UOU76:UPB76 JK76:JR76 TG76:TN76 ADC76:ADJ76 AMY76:ANF76 AWU76:AXB76 BGQ76:BGX76 BQM76:BQT76 CAI76:CAP76 CKE76:CKL76 CUA76:CUH76 DDW76:DED76 DNS76:DNZ76 DXO76:DXV76 EHK76:EHR76 ERG76:ERN76 FBC76:FBJ76 FKY76:FLF76 FUU76:FVB76 GEQ76:GEX76 GOM76:GOT76 GYI76:GYP76 HIE76:HIL76 HSA76:HSH76 IBW76:ICD76 ILS76:ILZ76 IVO76:IVV76 JFK76:JFR76 JPG76:JPN76 JZC76:JZJ76 KIY76:KJF76 KSU76:KTB76 LCQ76:LCX76 LMM76:LMT76 LWI76:LWP76 MGE76:MGL76 MQA76:MQH76 MZW76:NAD76 NJS76:NJZ76 NTO76:NTV76 ODK76:ODR76 ONG76:ONN76 OXC76:OXJ76 PGY76:PHF76 PQU76:PRB76 QAQ76:QAX76 QKM76:QKT76 QUI76:QUP76 REE76:REL76 ROA76:ROH76 RXW76:RYD76 SHS76:SHZ76 SRO76:SRV76 TBK76:TBR76 TLG76:TLN76 TVC76:TVJ76 WCE94:WCL94 VSI94:VSP94 UYQ94:UYX94 VIM94:VIT94 UEY94:UFF94 WVW94:WWD94 WMA94:WMH94 UOU94:UPB94 JK94:JR94 TG94:TN94 ADC94:ADJ94 AMY94:ANF94 AWU94:AXB94 BGQ94:BGX94 BQM94:BQT94 CAI94:CAP94 CKE94:CKL94 CUA94:CUH94 DDW94:DED94 DNS94:DNZ94 DXO94:DXV94 EHK94:EHR94 ERG94:ERN94 FBC94:FBJ94 FKY94:FLF94 FUU94:FVB94 GEQ94:GEX94 GOM94:GOT94 GYI94:GYP94 HIE94:HIL94 HSA94:HSH94 IBW94:ICD94 ILS94:ILZ94 IVO94:IVV94 JFK94:JFR94 JPG94:JPN94 JZC94:JZJ94 KIY94:KJF94 KSU94:KTB94 LCQ94:LCX94 LMM94:LMT94 LWI94:LWP94 MGE94:MGL94 MQA94:MQH94 MZW94:NAD94 NJS94:NJZ94 NTO94:NTV94 ODK94:ODR94 ONG94:ONN94 OXC94:OXJ94 PGY94:PHF94 PQU94:PRB94 QAQ94:QAX94 QKM94:QKT94 QUI94:QUP94 REE94:REL94 ROA94:ROH94 RXW94:RYD94 SHS94:SHZ94 SRO94:SRV94 TBK94:TBR94 TLG94:TLN94 TVC94:TVJ94 WCE27:WCL27 VSI27:VSP27 UYQ27:UYX27 VIM27:VIT27 UEY27:UFF27 WVW27:WWD27 WMA27:WMH27 UOU27:UPB27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WCE45:WCL45 VSI45:VSP45 UYQ45:UYX45 VIM45:VIT45 UEY45:UFF45 WVW45:WWD45 WMA45:WMH45 UOU45:UPB45 JK45:JR45 TG45:TN45 ADC45:ADJ45 AMY45:ANF45 AWU45:AXB45 BGQ45:BGX45 BQM45:BQT45 CAI45:CAP45 CKE45:CKL45 CUA45:CUH45 DDW45:DED45 DNS45:DNZ45 DXO45:DXV45 EHK45:EHR45 ERG45:ERN45 FBC45:FBJ45 FKY45:FLF45 FUU45:FVB45 GEQ45:GEX45 GOM45:GOT45 GYI45:GYP45 HIE45:HIL45 HSA45:HSH45 IBW45:ICD45 ILS45:ILZ45 IVO45:IVV45 JFK45:JFR45 JPG45:JPN45 JZC45:JZJ45 KIY45:KJF45 KSU45:KTB45 LCQ45:LCX45 LMM45:LMT45 LWI45:LWP45 MGE45:MGL45 MQA45:MQH45 MZW45:NAD45 NJS45:NJZ45 NTO45:NTV45 ODK45:ODR45 ONG45:ONN45 OXC45:OXJ45 PGY45:PHF45 PQU45:PRB45 QAQ45:QAX45 QKM45:QKT45 QUI45:QUP45 REE45:REL45 ROA45:ROH45 RXW45:RYD45 SHS45:SHZ45 SRO45:SRV45 TBK45:TBR45 TLG45:TLN45 TVC45:TVJ45 WCE63:WCL63 VSI63:VSP63 UYQ63:UYX63 VIM63:VIT63 UEY63:UFF63 WVW63:WWD63 WMA63:WMH63 UOU63:UPB63 JK63:JR63 TG63:TN63 ADC63:ADJ63 AMY63:ANF63 AWU63:AXB63 BGQ63:BGX63 BQM63:BQT63 CAI63:CAP63 CKE63:CKL63 CUA63:CUH63 DDW63:DED63 DNS63:DNZ63 DXO63:DXV63 EHK63:EHR63 ERG63:ERN63 FBC63:FBJ63 FKY63:FLF63 FUU63:FVB63 GEQ63:GEX63 GOM63:GOT63 GYI63:GYP63 HIE63:HIL63 HSA63:HSH63 IBW63:ICD63 ILS63:ILZ63 IVO63:IVV63 JFK63:JFR63 JPG63:JPN63 JZC63:JZJ63 KIY63:KJF63 KSU63:KTB63 LCQ63:LCX63 LMM63:LMT63 LWI63:LWP63 MGE63:MGL63 MQA63:MQH63 MZW63:NAD63 NJS63:NJZ63 NTO63:NTV63 ODK63:ODR63 ONG63:ONN63 OXC63:OXJ63 PGY63:PHF63 PQU63:PRB63 QAQ63:QAX63 QKM63:QKT63 QUI63:QUP63 REE63:REL63 ROA63:ROH63 RXW63:RYD63 SHS63:SHZ63 SRO63:SRV63 TBK63:TBR63 TLG63:TLN63 TVC63:TVJ63 WCE80:WCL80 VSI80:VSP80 UYQ80:UYX80 VIM80:VIT80 UEY80:UFF80 WVW80:WWD80 WMA80:WMH80 UOU80:UPB80 JK80:JR80 TG80:TN80 ADC80:ADJ80 AMY80:ANF80 AWU80:AXB80 BGQ80:BGX80 BQM80:BQT80 CAI80:CAP80 CKE80:CKL80 CUA80:CUH80 DDW80:DED80 DNS80:DNZ80 DXO80:DXV80 EHK80:EHR80 ERG80:ERN80 FBC80:FBJ80 FKY80:FLF80 FUU80:FVB80 GEQ80:GEX80 GOM80:GOT80 GYI80:GYP80 HIE80:HIL80 HSA80:HSH80 IBW80:ICD80 ILS80:ILZ80 IVO80:IVV80 JFK80:JFR80 JPG80:JPN80 JZC80:JZJ80 KIY80:KJF80 KSU80:KTB80 LCQ80:LCX80 LMM80:LMT80 LWI80:LWP80 MGE80:MGL80 MQA80:MQH80 MZW80:NAD80 NJS80:NJZ80 NTO80:NTV80 ODK80:ODR80 ONG80:ONN80 OXC80:OXJ80 PGY80:PHF80 PQU80:PRB80 QAQ80:QAX80 QKM80:QKT80 QUI80:QUP80 REE80:REL80 ROA80:ROH80 RXW80:RYD80 SHS80:SHZ80 SRO80:SRV80 TBK80:TBR80 TLG80:TLN80 TVC80:TVJ80 WCE98:WCL98 VSI98:VSP98 UYQ98:UYX98 VIM98:VIT98 UEY98:UFF98 WVW98:WWD98 WMA98:WMH98 UOU98:UPB98 JK98:JR98 TG98:TN98 ADC98:ADJ98 AMY98:ANF98 AWU98:AXB98 BGQ98:BGX98 BQM98:BQT98 CAI98:CAP98 CKE98:CKL98 CUA98:CUH98 DDW98:DED98 DNS98:DNZ98 DXO98:DXV98 EHK98:EHR98 ERG98:ERN98 FBC98:FBJ98 FKY98:FLF98 FUU98:FVB98 GEQ98:GEX98 GOM98:GOT98 GYI98:GYP98 HIE98:HIL98 HSA98:HSH98 IBW98:ICD98 ILS98:ILZ98 IVO98:IVV98 JFK98:JFR98 JPG98:JPN98 JZC98:JZJ98 KIY98:KJF98 KSU98:KTB98 LCQ98:LCX98 LMM98:LMT98 LWI98:LWP98 MGE98:MGL98 MQA98:MQH98 MZW98:NAD98 NJS98:NJZ98 NTO98:NTV98 ODK98:ODR98 ONG98:ONN98 OXC98:OXJ98 PGY98:PHF98 PQU98:PRB98 QAQ98:QAX98 QKM98:QKT98 QUI98:QUP98 REE98:REL98 ROA98:ROH98 RXW98:RYD98 SHS98:SHZ98 SRO98:SRV98 TBK98:TBR98 TLG98:TLN98 TVC98:TVJ98 WCE31:WCL31 VSI31:VSP31 UYQ31:UYX31 VIM31:VIT31 UEY31:UFF31 WVW31:WWD31 WMA31:WMH31 UOU31:UPB31 JK31:JR31 TG31:TN31 ADC31:ADJ31 AMY31:ANF31 AWU31:AXB31 BGQ31:BGX31 BQM31:BQT31 CAI31:CAP31 CKE31:CKL31 CUA31:CUH31 DDW31:DED31 DNS31:DNZ31 DXO31:DXV31 EHK31:EHR31 ERG31:ERN31 FBC31:FBJ31 FKY31:FLF31 FUU31:FVB31 GEQ31:GEX31 GOM31:GOT31 GYI31:GYP31 HIE31:HIL31 HSA31:HSH31 IBW31:ICD31 ILS31:ILZ31 IVO31:IVV31 JFK31:JFR31 JPG31:JPN31 JZC31:JZJ31 KIY31:KJF31 KSU31:KTB31 LCQ31:LCX31 LMM31:LMT31 LWI31:LWP31 MGE31:MGL31 MQA31:MQH31 MZW31:NAD31 NJS31:NJZ31 NTO31:NTV31 ODK31:ODR31 ONG31:ONN31 OXC31:OXJ31 PGY31:PHF31 PQU31:PRB31 QAQ31:QAX31 QKM31:QKT31 QUI31:QUP31 REE31:REL31 ROA31:ROH31 RXW31:RYD31 SHS31:SHZ31 SRO31:SRV31 TBK31:TBR31 TLG31:TLN31 TVC31:TVJ31 WCE49:WCL49 VSI49:VSP49 UYQ49:UYX49 VIM49:VIT49 UEY49:UFF49 WVW49:WWD49 WMA49:WMH49 UOU49:UPB49 JK49:JR49 TG49:TN49 ADC49:ADJ49 AMY49:ANF49 AWU49:AXB49 BGQ49:BGX49 BQM49:BQT49 CAI49:CAP49 CKE49:CKL49 CUA49:CUH49 DDW49:DED49 DNS49:DNZ49 DXO49:DXV49 EHK49:EHR49 ERG49:ERN49 FBC49:FBJ49 FKY49:FLF49 FUU49:FVB49 GEQ49:GEX49 GOM49:GOT49 GYI49:GYP49 HIE49:HIL49 HSA49:HSH49 IBW49:ICD49 ILS49:ILZ49 IVO49:IVV49 JFK49:JFR49 JPG49:JPN49 JZC49:JZJ49 KIY49:KJF49 KSU49:KTB49 LCQ49:LCX49 LMM49:LMT49 LWI49:LWP49 MGE49:MGL49 MQA49:MQH49 MZW49:NAD49 NJS49:NJZ49 NTO49:NTV49 ODK49:ODR49 ONG49:ONN49 OXC49:OXJ49 PGY49:PHF49 PQU49:PRB49 QAQ49:QAX49 QKM49:QKT49 QUI49:QUP49 REE49:REL49 ROA49:ROH49 RXW49:RYD49 SHS49:SHZ49 SRO49:SRV49 TBK49:TBR49 TLG49:TLN49 TVC49:TVJ49 WCE67:WCL67 VSI67:VSP67 UYQ67:UYX67 VIM67:VIT67 UEY67:UFF67 WVW67:WWD67 WMA67:WMH67 UOU67:UPB67 JK67:JR67 TG67:TN67 ADC67:ADJ67 AMY67:ANF67 AWU67:AXB67 BGQ67:BGX67 BQM67:BQT67 CAI67:CAP67 CKE67:CKL67 CUA67:CUH67 DDW67:DED67 DNS67:DNZ67 DXO67:DXV67 EHK67:EHR67 ERG67:ERN67 FBC67:FBJ67 FKY67:FLF67 FUU67:FVB67 GEQ67:GEX67 GOM67:GOT67 GYI67:GYP67 HIE67:HIL67 HSA67:HSH67 IBW67:ICD67 ILS67:ILZ67 IVO67:IVV67 JFK67:JFR67 JPG67:JPN67 JZC67:JZJ67 KIY67:KJF67 KSU67:KTB67 LCQ67:LCX67 LMM67:LMT67 LWI67:LWP67 MGE67:MGL67 MQA67:MQH67 MZW67:NAD67 NJS67:NJZ67 NTO67:NTV67 ODK67:ODR67 ONG67:ONN67 OXC67:OXJ67 PGY67:PHF67 PQU67:PRB67 QAQ67:QAX67 QKM67:QKT67 QUI67:QUP67 REE67:REL67 ROA67:ROH67 RXW67:RYD67 SHS67:SHZ67 SRO67:SRV67 TBK67:TBR67 TLG67:TLN67 TVC67:TVJ67 WCE84:WCL84 VSI84:VSP84 UYQ84:UYX84 VIM84:VIT84 UEY84:UFF84 WVW84:WWD84 WMA84:WMH84 UOU84:UPB84 JK84:JR84 TG84:TN84 ADC84:ADJ84 AMY84:ANF84 AWU84:AXB84 BGQ84:BGX84 BQM84:BQT84 CAI84:CAP84 CKE84:CKL84 CUA84:CUH84 DDW84:DED84 DNS84:DNZ84 DXO84:DXV84 EHK84:EHR84 ERG84:ERN84 FBC84:FBJ84 FKY84:FLF84 FUU84:FVB84 GEQ84:GEX84 GOM84:GOT84 GYI84:GYP84 HIE84:HIL84 HSA84:HSH84 IBW84:ICD84 ILS84:ILZ84 IVO84:IVV84 JFK84:JFR84 JPG84:JPN84 JZC84:JZJ84 KIY84:KJF84 KSU84:KTB84 LCQ84:LCX84 LMM84:LMT84 LWI84:LWP84 MGE84:MGL84 MQA84:MQH84 MZW84:NAD84 NJS84:NJZ84 NTO84:NTV84 ODK84:ODR84 ONG84:ONN84 OXC84:OXJ84 PGY84:PHF84 PQU84:PRB84 QAQ84:QAX84 QKM84:QKT84 QUI84:QUP84 REE84:REL84 ROA84:ROH84 RXW84:RYD84 SHS84:SHZ84 SRO84:SRV84 TBK84:TBR84 TLG84:TLN84 TVC84:TVJ84 WCE102:WCL102 VSI102:VSP102 UYQ102:UYX102 VIM102:VIT102 UEY102:UFF102 WVW102:WWD102 WMA102:WMH102 UOU102:UPB102 JK102:JR102 TG102:TN102 ADC102:ADJ102 AMY102:ANF102 AWU102:AXB102 BGQ102:BGX102 BQM102:BQT102 CAI102:CAP102 CKE102:CKL102 CUA102:CUH102 DDW102:DED102 DNS102:DNZ102 DXO102:DXV102 EHK102:EHR102 ERG102:ERN102 FBC102:FBJ102 FKY102:FLF102 FUU102:FVB102 GEQ102:GEX102 GOM102:GOT102 GYI102:GYP102 HIE102:HIL102 HSA102:HSH102 IBW102:ICD102 ILS102:ILZ102 IVO102:IVV102 JFK102:JFR102 JPG102:JPN102 JZC102:JZJ102 KIY102:KJF102 KSU102:KTB102 LCQ102:LCX102 LMM102:LMT102 LWI102:LWP102 MGE102:MGL102 MQA102:MQH102 MZW102:NAD102 NJS102:NJZ102 NTO102:NTV102 ODK102:ODR102 ONG102:ONN102 OXC102:OXJ102 PGY102:PHF102 PQU102:PRB102 QAQ102:QAX102 QKM102:QKT102 QUI102:QUP102 REE102:REL102 ROA102:ROH102 RXW102:RYD102 SHS102:SHZ102 SRO102:SRV102 TBK102:TBR102 TLG102:TLN102 TVC102:TVJ102">
      <formula1>kind_of_cons</formula1>
    </dataValidation>
    <dataValidation type="textLength" operator="lessThanOrEqual" allowBlank="1" showInputMessage="1" showErrorMessage="1" errorTitle="Ошибка" error="Допускается ввод не более 900 символов!" sqref="WWE983133:WWE983140 WMI983133:WMI983140 W65629:W65636 JS65629:JS65636 TO65629:TO65636 ADK65629:ADK65636 ANG65629:ANG65636 AXC65629:AXC65636 BGY65629:BGY65636 BQU65629:BQU65636 CAQ65629:CAQ65636 CKM65629:CKM65636 CUI65629:CUI65636 DEE65629:DEE65636 DOA65629:DOA65636 DXW65629:DXW65636 EHS65629:EHS65636 ERO65629:ERO65636 FBK65629:FBK65636 FLG65629:FLG65636 FVC65629:FVC65636 GEY65629:GEY65636 GOU65629:GOU65636 GYQ65629:GYQ65636 HIM65629:HIM65636 HSI65629:HSI65636 ICE65629:ICE65636 IMA65629:IMA65636 IVW65629:IVW65636 JFS65629:JFS65636 JPO65629:JPO65636 JZK65629:JZK65636 KJG65629:KJG65636 KTC65629:KTC65636 LCY65629:LCY65636 LMU65629:LMU65636 LWQ65629:LWQ65636 MGM65629:MGM65636 MQI65629:MQI65636 NAE65629:NAE65636 NKA65629:NKA65636 NTW65629:NTW65636 ODS65629:ODS65636 ONO65629:ONO65636 OXK65629:OXK65636 PHG65629:PHG65636 PRC65629:PRC65636 QAY65629:QAY65636 QKU65629:QKU65636 QUQ65629:QUQ65636 REM65629:REM65636 ROI65629:ROI65636 RYE65629:RYE65636 SIA65629:SIA65636 SRW65629:SRW65636 TBS65629:TBS65636 TLO65629:TLO65636 TVK65629:TVK65636 UFG65629:UFG65636 UPC65629:UPC65636 UYY65629:UYY65636 VIU65629:VIU65636 VSQ65629:VSQ65636 WCM65629:WCM65636 WMI65629:WMI65636 WWE65629:WWE65636 W131165:W131172 JS131165:JS131172 TO131165:TO131172 ADK131165:ADK131172 ANG131165:ANG131172 AXC131165:AXC131172 BGY131165:BGY131172 BQU131165:BQU131172 CAQ131165:CAQ131172 CKM131165:CKM131172 CUI131165:CUI131172 DEE131165:DEE131172 DOA131165:DOA131172 DXW131165:DXW131172 EHS131165:EHS131172 ERO131165:ERO131172 FBK131165:FBK131172 FLG131165:FLG131172 FVC131165:FVC131172 GEY131165:GEY131172 GOU131165:GOU131172 GYQ131165:GYQ131172 HIM131165:HIM131172 HSI131165:HSI131172 ICE131165:ICE131172 IMA131165:IMA131172 IVW131165:IVW131172 JFS131165:JFS131172 JPO131165:JPO131172 JZK131165:JZK131172 KJG131165:KJG131172 KTC131165:KTC131172 LCY131165:LCY131172 LMU131165:LMU131172 LWQ131165:LWQ131172 MGM131165:MGM131172 MQI131165:MQI131172 NAE131165:NAE131172 NKA131165:NKA131172 NTW131165:NTW131172 ODS131165:ODS131172 ONO131165:ONO131172 OXK131165:OXK131172 PHG131165:PHG131172 PRC131165:PRC131172 QAY131165:QAY131172 QKU131165:QKU131172 QUQ131165:QUQ131172 REM131165:REM131172 ROI131165:ROI131172 RYE131165:RYE131172 SIA131165:SIA131172 SRW131165:SRW131172 TBS131165:TBS131172 TLO131165:TLO131172 TVK131165:TVK131172 UFG131165:UFG131172 UPC131165:UPC131172 UYY131165:UYY131172 VIU131165:VIU131172 VSQ131165:VSQ131172 WCM131165:WCM131172 WMI131165:WMI131172 WWE131165:WWE131172 W196701:W196708 JS196701:JS196708 TO196701:TO196708 ADK196701:ADK196708 ANG196701:ANG196708 AXC196701:AXC196708 BGY196701:BGY196708 BQU196701:BQU196708 CAQ196701:CAQ196708 CKM196701:CKM196708 CUI196701:CUI196708 DEE196701:DEE196708 DOA196701:DOA196708 DXW196701:DXW196708 EHS196701:EHS196708 ERO196701:ERO196708 FBK196701:FBK196708 FLG196701:FLG196708 FVC196701:FVC196708 GEY196701:GEY196708 GOU196701:GOU196708 GYQ196701:GYQ196708 HIM196701:HIM196708 HSI196701:HSI196708 ICE196701:ICE196708 IMA196701:IMA196708 IVW196701:IVW196708 JFS196701:JFS196708 JPO196701:JPO196708 JZK196701:JZK196708 KJG196701:KJG196708 KTC196701:KTC196708 LCY196701:LCY196708 LMU196701:LMU196708 LWQ196701:LWQ196708 MGM196701:MGM196708 MQI196701:MQI196708 NAE196701:NAE196708 NKA196701:NKA196708 NTW196701:NTW196708 ODS196701:ODS196708 ONO196701:ONO196708 OXK196701:OXK196708 PHG196701:PHG196708 PRC196701:PRC196708 QAY196701:QAY196708 QKU196701:QKU196708 QUQ196701:QUQ196708 REM196701:REM196708 ROI196701:ROI196708 RYE196701:RYE196708 SIA196701:SIA196708 SRW196701:SRW196708 TBS196701:TBS196708 TLO196701:TLO196708 TVK196701:TVK196708 UFG196701:UFG196708 UPC196701:UPC196708 UYY196701:UYY196708 VIU196701:VIU196708 VSQ196701:VSQ196708 WCM196701:WCM196708 WMI196701:WMI196708 WWE196701:WWE196708 W262237:W262244 JS262237:JS262244 TO262237:TO262244 ADK262237:ADK262244 ANG262237:ANG262244 AXC262237:AXC262244 BGY262237:BGY262244 BQU262237:BQU262244 CAQ262237:CAQ262244 CKM262237:CKM262244 CUI262237:CUI262244 DEE262237:DEE262244 DOA262237:DOA262244 DXW262237:DXW262244 EHS262237:EHS262244 ERO262237:ERO262244 FBK262237:FBK262244 FLG262237:FLG262244 FVC262237:FVC262244 GEY262237:GEY262244 GOU262237:GOU262244 GYQ262237:GYQ262244 HIM262237:HIM262244 HSI262237:HSI262244 ICE262237:ICE262244 IMA262237:IMA262244 IVW262237:IVW262244 JFS262237:JFS262244 JPO262237:JPO262244 JZK262237:JZK262244 KJG262237:KJG262244 KTC262237:KTC262244 LCY262237:LCY262244 LMU262237:LMU262244 LWQ262237:LWQ262244 MGM262237:MGM262244 MQI262237:MQI262244 NAE262237:NAE262244 NKA262237:NKA262244 NTW262237:NTW262244 ODS262237:ODS262244 ONO262237:ONO262244 OXK262237:OXK262244 PHG262237:PHG262244 PRC262237:PRC262244 QAY262237:QAY262244 QKU262237:QKU262244 QUQ262237:QUQ262244 REM262237:REM262244 ROI262237:ROI262244 RYE262237:RYE262244 SIA262237:SIA262244 SRW262237:SRW262244 TBS262237:TBS262244 TLO262237:TLO262244 TVK262237:TVK262244 UFG262237:UFG262244 UPC262237:UPC262244 UYY262237:UYY262244 VIU262237:VIU262244 VSQ262237:VSQ262244 WCM262237:WCM262244 WMI262237:WMI262244 WWE262237:WWE262244 W327773:W327780 JS327773:JS327780 TO327773:TO327780 ADK327773:ADK327780 ANG327773:ANG327780 AXC327773:AXC327780 BGY327773:BGY327780 BQU327773:BQU327780 CAQ327773:CAQ327780 CKM327773:CKM327780 CUI327773:CUI327780 DEE327773:DEE327780 DOA327773:DOA327780 DXW327773:DXW327780 EHS327773:EHS327780 ERO327773:ERO327780 FBK327773:FBK327780 FLG327773:FLG327780 FVC327773:FVC327780 GEY327773:GEY327780 GOU327773:GOU327780 GYQ327773:GYQ327780 HIM327773:HIM327780 HSI327773:HSI327780 ICE327773:ICE327780 IMA327773:IMA327780 IVW327773:IVW327780 JFS327773:JFS327780 JPO327773:JPO327780 JZK327773:JZK327780 KJG327773:KJG327780 KTC327773:KTC327780 LCY327773:LCY327780 LMU327773:LMU327780 LWQ327773:LWQ327780 MGM327773:MGM327780 MQI327773:MQI327780 NAE327773:NAE327780 NKA327773:NKA327780 NTW327773:NTW327780 ODS327773:ODS327780 ONO327773:ONO327780 OXK327773:OXK327780 PHG327773:PHG327780 PRC327773:PRC327780 QAY327773:QAY327780 QKU327773:QKU327780 QUQ327773:QUQ327780 REM327773:REM327780 ROI327773:ROI327780 RYE327773:RYE327780 SIA327773:SIA327780 SRW327773:SRW327780 TBS327773:TBS327780 TLO327773:TLO327780 TVK327773:TVK327780 UFG327773:UFG327780 UPC327773:UPC327780 UYY327773:UYY327780 VIU327773:VIU327780 VSQ327773:VSQ327780 WCM327773:WCM327780 WMI327773:WMI327780 WWE327773:WWE327780 W393309:W393316 JS393309:JS393316 TO393309:TO393316 ADK393309:ADK393316 ANG393309:ANG393316 AXC393309:AXC393316 BGY393309:BGY393316 BQU393309:BQU393316 CAQ393309:CAQ393316 CKM393309:CKM393316 CUI393309:CUI393316 DEE393309:DEE393316 DOA393309:DOA393316 DXW393309:DXW393316 EHS393309:EHS393316 ERO393309:ERO393316 FBK393309:FBK393316 FLG393309:FLG393316 FVC393309:FVC393316 GEY393309:GEY393316 GOU393309:GOU393316 GYQ393309:GYQ393316 HIM393309:HIM393316 HSI393309:HSI393316 ICE393309:ICE393316 IMA393309:IMA393316 IVW393309:IVW393316 JFS393309:JFS393316 JPO393309:JPO393316 JZK393309:JZK393316 KJG393309:KJG393316 KTC393309:KTC393316 LCY393309:LCY393316 LMU393309:LMU393316 LWQ393309:LWQ393316 MGM393309:MGM393316 MQI393309:MQI393316 NAE393309:NAE393316 NKA393309:NKA393316 NTW393309:NTW393316 ODS393309:ODS393316 ONO393309:ONO393316 OXK393309:OXK393316 PHG393309:PHG393316 PRC393309:PRC393316 QAY393309:QAY393316 QKU393309:QKU393316 QUQ393309:QUQ393316 REM393309:REM393316 ROI393309:ROI393316 RYE393309:RYE393316 SIA393309:SIA393316 SRW393309:SRW393316 TBS393309:TBS393316 TLO393309:TLO393316 TVK393309:TVK393316 UFG393309:UFG393316 UPC393309:UPC393316 UYY393309:UYY393316 VIU393309:VIU393316 VSQ393309:VSQ393316 WCM393309:WCM393316 WMI393309:WMI393316 WWE393309:WWE393316 W458845:W458852 JS458845:JS458852 TO458845:TO458852 ADK458845:ADK458852 ANG458845:ANG458852 AXC458845:AXC458852 BGY458845:BGY458852 BQU458845:BQU458852 CAQ458845:CAQ458852 CKM458845:CKM458852 CUI458845:CUI458852 DEE458845:DEE458852 DOA458845:DOA458852 DXW458845:DXW458852 EHS458845:EHS458852 ERO458845:ERO458852 FBK458845:FBK458852 FLG458845:FLG458852 FVC458845:FVC458852 GEY458845:GEY458852 GOU458845:GOU458852 GYQ458845:GYQ458852 HIM458845:HIM458852 HSI458845:HSI458852 ICE458845:ICE458852 IMA458845:IMA458852 IVW458845:IVW458852 JFS458845:JFS458852 JPO458845:JPO458852 JZK458845:JZK458852 KJG458845:KJG458852 KTC458845:KTC458852 LCY458845:LCY458852 LMU458845:LMU458852 LWQ458845:LWQ458852 MGM458845:MGM458852 MQI458845:MQI458852 NAE458845:NAE458852 NKA458845:NKA458852 NTW458845:NTW458852 ODS458845:ODS458852 ONO458845:ONO458852 OXK458845:OXK458852 PHG458845:PHG458852 PRC458845:PRC458852 QAY458845:QAY458852 QKU458845:QKU458852 QUQ458845:QUQ458852 REM458845:REM458852 ROI458845:ROI458852 RYE458845:RYE458852 SIA458845:SIA458852 SRW458845:SRW458852 TBS458845:TBS458852 TLO458845:TLO458852 TVK458845:TVK458852 UFG458845:UFG458852 UPC458845:UPC458852 UYY458845:UYY458852 VIU458845:VIU458852 VSQ458845:VSQ458852 WCM458845:WCM458852 WMI458845:WMI458852 WWE458845:WWE458852 W524381:W524388 JS524381:JS524388 TO524381:TO524388 ADK524381:ADK524388 ANG524381:ANG524388 AXC524381:AXC524388 BGY524381:BGY524388 BQU524381:BQU524388 CAQ524381:CAQ524388 CKM524381:CKM524388 CUI524381:CUI524388 DEE524381:DEE524388 DOA524381:DOA524388 DXW524381:DXW524388 EHS524381:EHS524388 ERO524381:ERO524388 FBK524381:FBK524388 FLG524381:FLG524388 FVC524381:FVC524388 GEY524381:GEY524388 GOU524381:GOU524388 GYQ524381:GYQ524388 HIM524381:HIM524388 HSI524381:HSI524388 ICE524381:ICE524388 IMA524381:IMA524388 IVW524381:IVW524388 JFS524381:JFS524388 JPO524381:JPO524388 JZK524381:JZK524388 KJG524381:KJG524388 KTC524381:KTC524388 LCY524381:LCY524388 LMU524381:LMU524388 LWQ524381:LWQ524388 MGM524381:MGM524388 MQI524381:MQI524388 NAE524381:NAE524388 NKA524381:NKA524388 NTW524381:NTW524388 ODS524381:ODS524388 ONO524381:ONO524388 OXK524381:OXK524388 PHG524381:PHG524388 PRC524381:PRC524388 QAY524381:QAY524388 QKU524381:QKU524388 QUQ524381:QUQ524388 REM524381:REM524388 ROI524381:ROI524388 RYE524381:RYE524388 SIA524381:SIA524388 SRW524381:SRW524388 TBS524381:TBS524388 TLO524381:TLO524388 TVK524381:TVK524388 UFG524381:UFG524388 UPC524381:UPC524388 UYY524381:UYY524388 VIU524381:VIU524388 VSQ524381:VSQ524388 WCM524381:WCM524388 WMI524381:WMI524388 WWE524381:WWE524388 W589917:W589924 JS589917:JS589924 TO589917:TO589924 ADK589917:ADK589924 ANG589917:ANG589924 AXC589917:AXC589924 BGY589917:BGY589924 BQU589917:BQU589924 CAQ589917:CAQ589924 CKM589917:CKM589924 CUI589917:CUI589924 DEE589917:DEE589924 DOA589917:DOA589924 DXW589917:DXW589924 EHS589917:EHS589924 ERO589917:ERO589924 FBK589917:FBK589924 FLG589917:FLG589924 FVC589917:FVC589924 GEY589917:GEY589924 GOU589917:GOU589924 GYQ589917:GYQ589924 HIM589917:HIM589924 HSI589917:HSI589924 ICE589917:ICE589924 IMA589917:IMA589924 IVW589917:IVW589924 JFS589917:JFS589924 JPO589917:JPO589924 JZK589917:JZK589924 KJG589917:KJG589924 KTC589917:KTC589924 LCY589917:LCY589924 LMU589917:LMU589924 LWQ589917:LWQ589924 MGM589917:MGM589924 MQI589917:MQI589924 NAE589917:NAE589924 NKA589917:NKA589924 NTW589917:NTW589924 ODS589917:ODS589924 ONO589917:ONO589924 OXK589917:OXK589924 PHG589917:PHG589924 PRC589917:PRC589924 QAY589917:QAY589924 QKU589917:QKU589924 QUQ589917:QUQ589924 REM589917:REM589924 ROI589917:ROI589924 RYE589917:RYE589924 SIA589917:SIA589924 SRW589917:SRW589924 TBS589917:TBS589924 TLO589917:TLO589924 TVK589917:TVK589924 UFG589917:UFG589924 UPC589917:UPC589924 UYY589917:UYY589924 VIU589917:VIU589924 VSQ589917:VSQ589924 WCM589917:WCM589924 WMI589917:WMI589924 WWE589917:WWE589924 W655453:W655460 JS655453:JS655460 TO655453:TO655460 ADK655453:ADK655460 ANG655453:ANG655460 AXC655453:AXC655460 BGY655453:BGY655460 BQU655453:BQU655460 CAQ655453:CAQ655460 CKM655453:CKM655460 CUI655453:CUI655460 DEE655453:DEE655460 DOA655453:DOA655460 DXW655453:DXW655460 EHS655453:EHS655460 ERO655453:ERO655460 FBK655453:FBK655460 FLG655453:FLG655460 FVC655453:FVC655460 GEY655453:GEY655460 GOU655453:GOU655460 GYQ655453:GYQ655460 HIM655453:HIM655460 HSI655453:HSI655460 ICE655453:ICE655460 IMA655453:IMA655460 IVW655453:IVW655460 JFS655453:JFS655460 JPO655453:JPO655460 JZK655453:JZK655460 KJG655453:KJG655460 KTC655453:KTC655460 LCY655453:LCY655460 LMU655453:LMU655460 LWQ655453:LWQ655460 MGM655453:MGM655460 MQI655453:MQI655460 NAE655453:NAE655460 NKA655453:NKA655460 NTW655453:NTW655460 ODS655453:ODS655460 ONO655453:ONO655460 OXK655453:OXK655460 PHG655453:PHG655460 PRC655453:PRC655460 QAY655453:QAY655460 QKU655453:QKU655460 QUQ655453:QUQ655460 REM655453:REM655460 ROI655453:ROI655460 RYE655453:RYE655460 SIA655453:SIA655460 SRW655453:SRW655460 TBS655453:TBS655460 TLO655453:TLO655460 TVK655453:TVK655460 UFG655453:UFG655460 UPC655453:UPC655460 UYY655453:UYY655460 VIU655453:VIU655460 VSQ655453:VSQ655460 WCM655453:WCM655460 WMI655453:WMI655460 WWE655453:WWE655460 W720989:W720996 JS720989:JS720996 TO720989:TO720996 ADK720989:ADK720996 ANG720989:ANG720996 AXC720989:AXC720996 BGY720989:BGY720996 BQU720989:BQU720996 CAQ720989:CAQ720996 CKM720989:CKM720996 CUI720989:CUI720996 DEE720989:DEE720996 DOA720989:DOA720996 DXW720989:DXW720996 EHS720989:EHS720996 ERO720989:ERO720996 FBK720989:FBK720996 FLG720989:FLG720996 FVC720989:FVC720996 GEY720989:GEY720996 GOU720989:GOU720996 GYQ720989:GYQ720996 HIM720989:HIM720996 HSI720989:HSI720996 ICE720989:ICE720996 IMA720989:IMA720996 IVW720989:IVW720996 JFS720989:JFS720996 JPO720989:JPO720996 JZK720989:JZK720996 KJG720989:KJG720996 KTC720989:KTC720996 LCY720989:LCY720996 LMU720989:LMU720996 LWQ720989:LWQ720996 MGM720989:MGM720996 MQI720989:MQI720996 NAE720989:NAE720996 NKA720989:NKA720996 NTW720989:NTW720996 ODS720989:ODS720996 ONO720989:ONO720996 OXK720989:OXK720996 PHG720989:PHG720996 PRC720989:PRC720996 QAY720989:QAY720996 QKU720989:QKU720996 QUQ720989:QUQ720996 REM720989:REM720996 ROI720989:ROI720996 RYE720989:RYE720996 SIA720989:SIA720996 SRW720989:SRW720996 TBS720989:TBS720996 TLO720989:TLO720996 TVK720989:TVK720996 UFG720989:UFG720996 UPC720989:UPC720996 UYY720989:UYY720996 VIU720989:VIU720996 VSQ720989:VSQ720996 WCM720989:WCM720996 WMI720989:WMI720996 WWE720989:WWE720996 W786525:W786532 JS786525:JS786532 TO786525:TO786532 ADK786525:ADK786532 ANG786525:ANG786532 AXC786525:AXC786532 BGY786525:BGY786532 BQU786525:BQU786532 CAQ786525:CAQ786532 CKM786525:CKM786532 CUI786525:CUI786532 DEE786525:DEE786532 DOA786525:DOA786532 DXW786525:DXW786532 EHS786525:EHS786532 ERO786525:ERO786532 FBK786525:FBK786532 FLG786525:FLG786532 FVC786525:FVC786532 GEY786525:GEY786532 GOU786525:GOU786532 GYQ786525:GYQ786532 HIM786525:HIM786532 HSI786525:HSI786532 ICE786525:ICE786532 IMA786525:IMA786532 IVW786525:IVW786532 JFS786525:JFS786532 JPO786525:JPO786532 JZK786525:JZK786532 KJG786525:KJG786532 KTC786525:KTC786532 LCY786525:LCY786532 LMU786525:LMU786532 LWQ786525:LWQ786532 MGM786525:MGM786532 MQI786525:MQI786532 NAE786525:NAE786532 NKA786525:NKA786532 NTW786525:NTW786532 ODS786525:ODS786532 ONO786525:ONO786532 OXK786525:OXK786532 PHG786525:PHG786532 PRC786525:PRC786532 QAY786525:QAY786532 QKU786525:QKU786532 QUQ786525:QUQ786532 REM786525:REM786532 ROI786525:ROI786532 RYE786525:RYE786532 SIA786525:SIA786532 SRW786525:SRW786532 TBS786525:TBS786532 TLO786525:TLO786532 TVK786525:TVK786532 UFG786525:UFG786532 UPC786525:UPC786532 UYY786525:UYY786532 VIU786525:VIU786532 VSQ786525:VSQ786532 WCM786525:WCM786532 WMI786525:WMI786532 WWE786525:WWE786532 W852061:W852068 JS852061:JS852068 TO852061:TO852068 ADK852061:ADK852068 ANG852061:ANG852068 AXC852061:AXC852068 BGY852061:BGY852068 BQU852061:BQU852068 CAQ852061:CAQ852068 CKM852061:CKM852068 CUI852061:CUI852068 DEE852061:DEE852068 DOA852061:DOA852068 DXW852061:DXW852068 EHS852061:EHS852068 ERO852061:ERO852068 FBK852061:FBK852068 FLG852061:FLG852068 FVC852061:FVC852068 GEY852061:GEY852068 GOU852061:GOU852068 GYQ852061:GYQ852068 HIM852061:HIM852068 HSI852061:HSI852068 ICE852061:ICE852068 IMA852061:IMA852068 IVW852061:IVW852068 JFS852061:JFS852068 JPO852061:JPO852068 JZK852061:JZK852068 KJG852061:KJG852068 KTC852061:KTC852068 LCY852061:LCY852068 LMU852061:LMU852068 LWQ852061:LWQ852068 MGM852061:MGM852068 MQI852061:MQI852068 NAE852061:NAE852068 NKA852061:NKA852068 NTW852061:NTW852068 ODS852061:ODS852068 ONO852061:ONO852068 OXK852061:OXK852068 PHG852061:PHG852068 PRC852061:PRC852068 QAY852061:QAY852068 QKU852061:QKU852068 QUQ852061:QUQ852068 REM852061:REM852068 ROI852061:ROI852068 RYE852061:RYE852068 SIA852061:SIA852068 SRW852061:SRW852068 TBS852061:TBS852068 TLO852061:TLO852068 TVK852061:TVK852068 UFG852061:UFG852068 UPC852061:UPC852068 UYY852061:UYY852068 VIU852061:VIU852068 VSQ852061:VSQ852068 WCM852061:WCM852068 WMI852061:WMI852068 WWE852061:WWE852068 W917597:W917604 JS917597:JS917604 TO917597:TO917604 ADK917597:ADK917604 ANG917597:ANG917604 AXC917597:AXC917604 BGY917597:BGY917604 BQU917597:BQU917604 CAQ917597:CAQ917604 CKM917597:CKM917604 CUI917597:CUI917604 DEE917597:DEE917604 DOA917597:DOA917604 DXW917597:DXW917604 EHS917597:EHS917604 ERO917597:ERO917604 FBK917597:FBK917604 FLG917597:FLG917604 FVC917597:FVC917604 GEY917597:GEY917604 GOU917597:GOU917604 GYQ917597:GYQ917604 HIM917597:HIM917604 HSI917597:HSI917604 ICE917597:ICE917604 IMA917597:IMA917604 IVW917597:IVW917604 JFS917597:JFS917604 JPO917597:JPO917604 JZK917597:JZK917604 KJG917597:KJG917604 KTC917597:KTC917604 LCY917597:LCY917604 LMU917597:LMU917604 LWQ917597:LWQ917604 MGM917597:MGM917604 MQI917597:MQI917604 NAE917597:NAE917604 NKA917597:NKA917604 NTW917597:NTW917604 ODS917597:ODS917604 ONO917597:ONO917604 OXK917597:OXK917604 PHG917597:PHG917604 PRC917597:PRC917604 QAY917597:QAY917604 QKU917597:QKU917604 QUQ917597:QUQ917604 REM917597:REM917604 ROI917597:ROI917604 RYE917597:RYE917604 SIA917597:SIA917604 SRW917597:SRW917604 TBS917597:TBS917604 TLO917597:TLO917604 TVK917597:TVK917604 UFG917597:UFG917604 UPC917597:UPC917604 UYY917597:UYY917604 VIU917597:VIU917604 VSQ917597:VSQ917604 WCM917597:WCM917604 WMI917597:WMI917604 WWE917597:WWE917604 W983133:W983140 JS983133:JS983140 TO983133:TO983140 ADK983133:ADK983140 ANG983133:ANG983140 AXC983133:AXC983140 BGY983133:BGY983140 BQU983133:BQU983140 CAQ983133:CAQ983140 CKM983133:CKM983140 CUI983133:CUI983140 DEE983133:DEE983140 DOA983133:DOA983140 DXW983133:DXW983140 EHS983133:EHS983140 ERO983133:ERO983140 FBK983133:FBK983140 FLG983133:FLG983140 FVC983133:FVC983140 GEY983133:GEY983140 GOU983133:GOU983140 GYQ983133:GYQ983140 HIM983133:HIM983140 HSI983133:HSI983140 ICE983133:ICE983140 IMA983133:IMA983140 IVW983133:IVW983140 JFS983133:JFS983140 JPO983133:JPO983140 JZK983133:JZK983140 KJG983133:KJG983140 KTC983133:KTC983140 LCY983133:LCY983140 LMU983133:LMU983140 LWQ983133:LWQ983140 MGM983133:MGM983140 MQI983133:MQI983140 NAE983133:NAE983140 NKA983133:NKA983140 NTW983133:NTW983140 ODS983133:ODS983140 ONO983133:ONO983140 OXK983133:OXK983140 PHG983133:PHG983140 PRC983133:PRC983140 QAY983133:QAY983140 QKU983133:QKU983140 QUQ983133:QUQ983140 REM983133:REM983140 ROI983133:ROI983140 RYE983133:RYE983140 SIA983133:SIA983140 SRW983133:SRW983140 TBS983133:TBS983140 TLO983133:TLO983140 TVK983133:TVK983140 UFG983133:UFG983140 UPC983133:UPC983140 UYY983133:UYY983140 VIU983133:VIU983140 VSQ983133:VSQ983140 WCM983133:WCM983140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37:WWE43 WMI37:WMI43 JS37:JS43 TO37:TO43 ADK37:ADK43 ANG37:ANG43 AXC37:AXC43 BGY37:BGY43 BQU37:BQU43 CAQ37:CAQ43 CKM37:CKM43 CUI37:CUI43 DEE37:DEE43 DOA37:DOA43 DXW37:DXW43 EHS37:EHS43 ERO37:ERO43 FBK37:FBK43 FLG37:FLG43 FVC37:FVC43 GEY37:GEY43 GOU37:GOU43 GYQ37:GYQ43 HIM37:HIM43 HSI37:HSI43 ICE37:ICE43 IMA37:IMA43 IVW37:IVW43 JFS37:JFS43 JPO37:JPO43 JZK37:JZK43 KJG37:KJG43 KTC37:KTC43 LCY37:LCY43 LMU37:LMU43 LWQ37:LWQ43 MGM37:MGM43 MQI37:MQI43 NAE37:NAE43 NKA37:NKA43 NTW37:NTW43 ODS37:ODS43 ONO37:ONO43 OXK37:OXK43 PHG37:PHG43 PRC37:PRC43 QAY37:QAY43 QKU37:QKU43 QUQ37:QUQ43 REM37:REM43 ROI37:ROI43 RYE37:RYE43 SIA37:SIA43 SRW37:SRW43 TBS37:TBS43 TLO37:TLO43 TVK37:TVK43 UFG37:UFG43 UPC37:UPC43 UYY37:UYY43 VIU37:VIU43 VSQ37:VSQ43 WCM37:WCM43 WWE55:WWE61 WMI55:WMI61 JS55:JS61 TO55:TO61 ADK55:ADK61 ANG55:ANG61 AXC55:AXC61 BGY55:BGY61 BQU55:BQU61 CAQ55:CAQ61 CKM55:CKM61 CUI55:CUI61 DEE55:DEE61 DOA55:DOA61 DXW55:DXW61 EHS55:EHS61 ERO55:ERO61 FBK55:FBK61 FLG55:FLG61 FVC55:FVC61 GEY55:GEY61 GOU55:GOU61 GYQ55:GYQ61 HIM55:HIM61 HSI55:HSI61 ICE55:ICE61 IMA55:IMA61 IVW55:IVW61 JFS55:JFS61 JPO55:JPO61 JZK55:JZK61 KJG55:KJG61 KTC55:KTC61 LCY55:LCY61 LMU55:LMU61 LWQ55:LWQ61 MGM55:MGM61 MQI55:MQI61 NAE55:NAE61 NKA55:NKA61 NTW55:NTW61 ODS55:ODS61 ONO55:ONO61 OXK55:OXK61 PHG55:PHG61 PRC55:PRC61 QAY55:QAY61 QKU55:QKU61 QUQ55:QUQ61 REM55:REM61 ROI55:ROI61 RYE55:RYE61 SIA55:SIA61 SRW55:SRW61 TBS55:TBS61 TLO55:TLO61 TVK55:TVK61 UFG55:UFG61 UPC55:UPC61 UYY55:UYY61 VIU55:VIU61 VSQ55:VSQ61 WCM55:WCM61 WWE73:WWE78 WMI73:WMI78 JS73:JS78 TO73:TO78 ADK73:ADK78 ANG73:ANG78 AXC73:AXC78 BGY73:BGY78 BQU73:BQU78 CAQ73:CAQ78 CKM73:CKM78 CUI73:CUI78 DEE73:DEE78 DOA73:DOA78 DXW73:DXW78 EHS73:EHS78 ERO73:ERO78 FBK73:FBK78 FLG73:FLG78 FVC73:FVC78 GEY73:GEY78 GOU73:GOU78 GYQ73:GYQ78 HIM73:HIM78 HSI73:HSI78 ICE73:ICE78 IMA73:IMA78 IVW73:IVW78 JFS73:JFS78 JPO73:JPO78 JZK73:JZK78 KJG73:KJG78 KTC73:KTC78 LCY73:LCY78 LMU73:LMU78 LWQ73:LWQ78 MGM73:MGM78 MQI73:MQI78 NAE73:NAE78 NKA73:NKA78 NTW73:NTW78 ODS73:ODS78 ONO73:ONO78 OXK73:OXK78 PHG73:PHG78 PRC73:PRC78 QAY73:QAY78 QKU73:QKU78 QUQ73:QUQ78 REM73:REM78 ROI73:ROI78 RYE73:RYE78 SIA73:SIA78 SRW73:SRW78 TBS73:TBS78 TLO73:TLO78 TVK73:TVK78 UFG73:UFG78 UPC73:UPC78 UYY73:UYY78 VIU73:VIU78 VSQ73:VSQ78 WCM73:WCM78 WWE90:WWE96 WMI90:WMI96 JS90:JS96 TO90:TO96 ADK90:ADK96 ANG90:ANG96 AXC90:AXC96 BGY90:BGY96 BQU90:BQU96 CAQ90:CAQ96 CKM90:CKM96 CUI90:CUI96 DEE90:DEE96 DOA90:DOA96 DXW90:DXW96 EHS90:EHS96 ERO90:ERO96 FBK90:FBK96 FLG90:FLG96 FVC90:FVC96 GEY90:GEY96 GOU90:GOU96 GYQ90:GYQ96 HIM90:HIM96 HSI90:HSI96 ICE90:ICE96 IMA90:IMA96 IVW90:IVW96 JFS90:JFS96 JPO90:JPO96 JZK90:JZK96 KJG90:KJG96 KTC90:KTC96 LCY90:LCY96 LMU90:LMU96 LWQ90:LWQ96 MGM90:MGM96 MQI90:MQI96 NAE90:NAE96 NKA90:NKA96 NTW90:NTW96 ODS90:ODS96 ONO90:ONO96 OXK90:OXK96 PHG90:PHG96 PRC90:PRC96 QAY90:QAY96 QKU90:QKU96 QUQ90:QUQ96 REM90:REM96 ROI90:ROI96 RYE90:RYE96 SIA90:SIA96 SRW90:SRW96 TBS90:TBS96 TLO90:TLO96 TVK90:TVK96 UFG90:UFG96 UPC90:UPC96 UYY90:UYY96 VIU90:VIU96 VSQ90:VSQ96 WCM90:WCM96 WWE27:WWE29 WMI27:WMI29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WE45:WWE47 WMI45:WMI47 JS45:JS47 TO45:TO47 ADK45:ADK47 ANG45:ANG47 AXC45:AXC47 BGY45:BGY47 BQU45:BQU47 CAQ45:CAQ47 CKM45:CKM47 CUI45:CUI47 DEE45:DEE47 DOA45:DOA47 DXW45:DXW47 EHS45:EHS47 ERO45:ERO47 FBK45:FBK47 FLG45:FLG47 FVC45:FVC47 GEY45:GEY47 GOU45:GOU47 GYQ45:GYQ47 HIM45:HIM47 HSI45:HSI47 ICE45:ICE47 IMA45:IMA47 IVW45:IVW47 JFS45:JFS47 JPO45:JPO47 JZK45:JZK47 KJG45:KJG47 KTC45:KTC47 LCY45:LCY47 LMU45:LMU47 LWQ45:LWQ47 MGM45:MGM47 MQI45:MQI47 NAE45:NAE47 NKA45:NKA47 NTW45:NTW47 ODS45:ODS47 ONO45:ONO47 OXK45:OXK47 PHG45:PHG47 PRC45:PRC47 QAY45:QAY47 QKU45:QKU47 QUQ45:QUQ47 REM45:REM47 ROI45:ROI47 RYE45:RYE47 SIA45:SIA47 SRW45:SRW47 TBS45:TBS47 TLO45:TLO47 TVK45:TVK47 UFG45:UFG47 UPC45:UPC47 UYY45:UYY47 VIU45:VIU47 VSQ45:VSQ47 WCM45:WCM47 WWE63:WWE65 WMI63:WMI65 JS63:JS65 TO63:TO65 ADK63:ADK65 ANG63:ANG65 AXC63:AXC65 BGY63:BGY65 BQU63:BQU65 CAQ63:CAQ65 CKM63:CKM65 CUI63:CUI65 DEE63:DEE65 DOA63:DOA65 DXW63:DXW65 EHS63:EHS65 ERO63:ERO65 FBK63:FBK65 FLG63:FLG65 FVC63:FVC65 GEY63:GEY65 GOU63:GOU65 GYQ63:GYQ65 HIM63:HIM65 HSI63:HSI65 ICE63:ICE65 IMA63:IMA65 IVW63:IVW65 JFS63:JFS65 JPO63:JPO65 JZK63:JZK65 KJG63:KJG65 KTC63:KTC65 LCY63:LCY65 LMU63:LMU65 LWQ63:LWQ65 MGM63:MGM65 MQI63:MQI65 NAE63:NAE65 NKA63:NKA65 NTW63:NTW65 ODS63:ODS65 ONO63:ONO65 OXK63:OXK65 PHG63:PHG65 PRC63:PRC65 QAY63:QAY65 QKU63:QKU65 QUQ63:QUQ65 REM63:REM65 ROI63:ROI65 RYE63:RYE65 SIA63:SIA65 SRW63:SRW65 TBS63:TBS65 TLO63:TLO65 TVK63:TVK65 UFG63:UFG65 UPC63:UPC65 UYY63:UYY65 VIU63:VIU65 VSQ63:VSQ65 WCM63:WCM65 WWE80:WWE82 WMI80:WMI82 JS80:JS82 TO80:TO82 ADK80:ADK82 ANG80:ANG82 AXC80:AXC82 BGY80:BGY82 BQU80:BQU82 CAQ80:CAQ82 CKM80:CKM82 CUI80:CUI82 DEE80:DEE82 DOA80:DOA82 DXW80:DXW82 EHS80:EHS82 ERO80:ERO82 FBK80:FBK82 FLG80:FLG82 FVC80:FVC82 GEY80:GEY82 GOU80:GOU82 GYQ80:GYQ82 HIM80:HIM82 HSI80:HSI82 ICE80:ICE82 IMA80:IMA82 IVW80:IVW82 JFS80:JFS82 JPO80:JPO82 JZK80:JZK82 KJG80:KJG82 KTC80:KTC82 LCY80:LCY82 LMU80:LMU82 LWQ80:LWQ82 MGM80:MGM82 MQI80:MQI82 NAE80:NAE82 NKA80:NKA82 NTW80:NTW82 ODS80:ODS82 ONO80:ONO82 OXK80:OXK82 PHG80:PHG82 PRC80:PRC82 QAY80:QAY82 QKU80:QKU82 QUQ80:QUQ82 REM80:REM82 ROI80:ROI82 RYE80:RYE82 SIA80:SIA82 SRW80:SRW82 TBS80:TBS82 TLO80:TLO82 TVK80:TVK82 UFG80:UFG82 UPC80:UPC82 UYY80:UYY82 VIU80:VIU82 VSQ80:VSQ82 WCM80:WCM82 WWE98:WWE100 WMI98:WMI100 JS98:JS100 TO98:TO100 ADK98:ADK100 ANG98:ANG100 AXC98:AXC100 BGY98:BGY100 BQU98:BQU100 CAQ98:CAQ100 CKM98:CKM100 CUI98:CUI100 DEE98:DEE100 DOA98:DOA100 DXW98:DXW100 EHS98:EHS100 ERO98:ERO100 FBK98:FBK100 FLG98:FLG100 FVC98:FVC100 GEY98:GEY100 GOU98:GOU100 GYQ98:GYQ100 HIM98:HIM100 HSI98:HSI100 ICE98:ICE100 IMA98:IMA100 IVW98:IVW100 JFS98:JFS100 JPO98:JPO100 JZK98:JZK100 KJG98:KJG100 KTC98:KTC100 LCY98:LCY100 LMU98:LMU100 LWQ98:LWQ100 MGM98:MGM100 MQI98:MQI100 NAE98:NAE100 NKA98:NKA100 NTW98:NTW100 ODS98:ODS100 ONO98:ONO100 OXK98:OXK100 PHG98:PHG100 PRC98:PRC100 QAY98:QAY100 QKU98:QKU100 QUQ98:QUQ100 REM98:REM100 ROI98:ROI100 RYE98:RYE100 SIA98:SIA100 SRW98:SRW100 TBS98:TBS100 TLO98:TLO100 TVK98:TVK100 UFG98:UFG100 UPC98:UPC100 UYY98:UYY100 VIU98:VIU100 VSQ98:VSQ100 WCM98:WCM100 WWE31:WWE33 WMI31:WMI33 JS31:JS33 TO31:TO33 ADK31:ADK33 ANG31:ANG33 AXC31:AXC33 BGY31:BGY33 BQU31:BQU33 CAQ31:CAQ33 CKM31:CKM33 CUI31:CUI33 DEE31:DEE33 DOA31:DOA33 DXW31:DXW33 EHS31:EHS33 ERO31:ERO33 FBK31:FBK33 FLG31:FLG33 FVC31:FVC33 GEY31:GEY33 GOU31:GOU33 GYQ31:GYQ33 HIM31:HIM33 HSI31:HSI33 ICE31:ICE33 IMA31:IMA33 IVW31:IVW33 JFS31:JFS33 JPO31:JPO33 JZK31:JZK33 KJG31:KJG33 KTC31:KTC33 LCY31:LCY33 LMU31:LMU33 LWQ31:LWQ33 MGM31:MGM33 MQI31:MQI33 NAE31:NAE33 NKA31:NKA33 NTW31:NTW33 ODS31:ODS33 ONO31:ONO33 OXK31:OXK33 PHG31:PHG33 PRC31:PRC33 QAY31:QAY33 QKU31:QKU33 QUQ31:QUQ33 REM31:REM33 ROI31:ROI33 RYE31:RYE33 SIA31:SIA33 SRW31:SRW33 TBS31:TBS33 TLO31:TLO33 TVK31:TVK33 UFG31:UFG33 UPC31:UPC33 UYY31:UYY33 VIU31:VIU33 VSQ31:VSQ33 WCM31:WCM33 WWE49:WWE51 WMI49:WMI51 JS49:JS51 TO49:TO51 ADK49:ADK51 ANG49:ANG51 AXC49:AXC51 BGY49:BGY51 BQU49:BQU51 CAQ49:CAQ51 CKM49:CKM51 CUI49:CUI51 DEE49:DEE51 DOA49:DOA51 DXW49:DXW51 EHS49:EHS51 ERO49:ERO51 FBK49:FBK51 FLG49:FLG51 FVC49:FVC51 GEY49:GEY51 GOU49:GOU51 GYQ49:GYQ51 HIM49:HIM51 HSI49:HSI51 ICE49:ICE51 IMA49:IMA51 IVW49:IVW51 JFS49:JFS51 JPO49:JPO51 JZK49:JZK51 KJG49:KJG51 KTC49:KTC51 LCY49:LCY51 LMU49:LMU51 LWQ49:LWQ51 MGM49:MGM51 MQI49:MQI51 NAE49:NAE51 NKA49:NKA51 NTW49:NTW51 ODS49:ODS51 ONO49:ONO51 OXK49:OXK51 PHG49:PHG51 PRC49:PRC51 QAY49:QAY51 QKU49:QKU51 QUQ49:QUQ51 REM49:REM51 ROI49:ROI51 RYE49:RYE51 SIA49:SIA51 SRW49:SRW51 TBS49:TBS51 TLO49:TLO51 TVK49:TVK51 UFG49:UFG51 UPC49:UPC51 UYY49:UYY51 VIU49:VIU51 VSQ49:VSQ51 WCM49:WCM51 WWE67:WWE69 WMI67:WMI69 JS67:JS69 TO67:TO69 ADK67:ADK69 ANG67:ANG69 AXC67:AXC69 BGY67:BGY69 BQU67:BQU69 CAQ67:CAQ69 CKM67:CKM69 CUI67:CUI69 DEE67:DEE69 DOA67:DOA69 DXW67:DXW69 EHS67:EHS69 ERO67:ERO69 FBK67:FBK69 FLG67:FLG69 FVC67:FVC69 GEY67:GEY69 GOU67:GOU69 GYQ67:GYQ69 HIM67:HIM69 HSI67:HSI69 ICE67:ICE69 IMA67:IMA69 IVW67:IVW69 JFS67:JFS69 JPO67:JPO69 JZK67:JZK69 KJG67:KJG69 KTC67:KTC69 LCY67:LCY69 LMU67:LMU69 LWQ67:LWQ69 MGM67:MGM69 MQI67:MQI69 NAE67:NAE69 NKA67:NKA69 NTW67:NTW69 ODS67:ODS69 ONO67:ONO69 OXK67:OXK69 PHG67:PHG69 PRC67:PRC69 QAY67:QAY69 QKU67:QKU69 QUQ67:QUQ69 REM67:REM69 ROI67:ROI69 RYE67:RYE69 SIA67:SIA69 SRW67:SRW69 TBS67:TBS69 TLO67:TLO69 TVK67:TVK69 UFG67:UFG69 UPC67:UPC69 UYY67:UYY69 VIU67:VIU69 VSQ67:VSQ69 WCM67:WCM69 WWE84:WWE86 WMI84:WMI86 JS84:JS86 TO84:TO86 ADK84:ADK86 ANG84:ANG86 AXC84:AXC86 BGY84:BGY86 BQU84:BQU86 CAQ84:CAQ86 CKM84:CKM86 CUI84:CUI86 DEE84:DEE86 DOA84:DOA86 DXW84:DXW86 EHS84:EHS86 ERO84:ERO86 FBK84:FBK86 FLG84:FLG86 FVC84:FVC86 GEY84:GEY86 GOU84:GOU86 GYQ84:GYQ86 HIM84:HIM86 HSI84:HSI86 ICE84:ICE86 IMA84:IMA86 IVW84:IVW86 JFS84:JFS86 JPO84:JPO86 JZK84:JZK86 KJG84:KJG86 KTC84:KTC86 LCY84:LCY86 LMU84:LMU86 LWQ84:LWQ86 MGM84:MGM86 MQI84:MQI86 NAE84:NAE86 NKA84:NKA86 NTW84:NTW86 ODS84:ODS86 ONO84:ONO86 OXK84:OXK86 PHG84:PHG86 PRC84:PRC86 QAY84:QAY86 QKU84:QKU86 QUQ84:QUQ86 REM84:REM86 ROI84:ROI86 RYE84:RYE86 SIA84:SIA86 SRW84:SRW86 TBS84:TBS86 TLO84:TLO86 TVK84:TVK86 UFG84:UFG86 UPC84:UPC86 UYY84:UYY86 VIU84:VIU86 VSQ84:VSQ86 WCM84:WCM86 WWE102:WWE104 WMI102:WMI104 JS102:JS104 TO102:TO104 ADK102:ADK104 ANG102:ANG104 AXC102:AXC104 BGY102:BGY104 BQU102:BQU104 CAQ102:CAQ104 CKM102:CKM104 CUI102:CUI104 DEE102:DEE104 DOA102:DOA104 DXW102:DXW104 EHS102:EHS104 ERO102:ERO104 FBK102:FBK104 FLG102:FLG104 FVC102:FVC104 GEY102:GEY104 GOU102:GOU104 GYQ102:GYQ104 HIM102:HIM104 HSI102:HSI104 ICE102:ICE104 IMA102:IMA104 IVW102:IVW104 JFS102:JFS104 JPO102:JPO104 JZK102:JZK104 KJG102:KJG104 KTC102:KTC104 LCY102:LCY104 LMU102:LMU104 LWQ102:LWQ104 MGM102:MGM104 MQI102:MQI104 NAE102:NAE104 NKA102:NKA104 NTW102:NTW104 ODS102:ODS104 ONO102:ONO104 OXK102:OXK104 PHG102:PHG104 PRC102:PRC104 QAY102:QAY104 QKU102:QKU104 QUQ102:QUQ104 REM102:REM104 ROI102:ROI104 RYE102:RYE104 SIA102:SIA104 SRW102:SRW104 TBS102:TBS104 TLO102:TLO104 TVK102:TVK104 UFG102:UFG104 UPC102:UPC104 UYY102:UYY104 VIU102:VIU104 VSQ102:VSQ104 WCM102:WCM104">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633 JK65633 TG65633 ADC65633 AMY65633 AWU65633 BGQ65633 BQM65633 CAI65633 CKE65633 CUA65633 DDW65633 DNS65633 DXO65633 EHK65633 ERG65633 FBC65633 FKY65633 FUU65633 GEQ65633 GOM65633 GYI65633 HIE65633 HSA65633 IBW65633 ILS65633 IVO65633 JFK65633 JPG65633 JZC65633 KIY65633 KSU65633 LCQ65633 LMM65633 LWI65633 MGE65633 MQA65633 MZW65633 NJS65633 NTO65633 ODK65633 ONG65633 OXC65633 PGY65633 PQU65633 QAQ65633 QKM65633 QUI65633 REE65633 ROA65633 RXW65633 SHS65633 SRO65633 TBK65633 TLG65633 TVC65633 UEY65633 UOU65633 UYQ65633 VIM65633 VSI65633 WCE65633 WMA65633 WVW65633 O131169 JK131169 TG131169 ADC131169 AMY131169 AWU131169 BGQ131169 BQM131169 CAI131169 CKE131169 CUA131169 DDW131169 DNS131169 DXO131169 EHK131169 ERG131169 FBC131169 FKY131169 FUU131169 GEQ131169 GOM131169 GYI131169 HIE131169 HSA131169 IBW131169 ILS131169 IVO131169 JFK131169 JPG131169 JZC131169 KIY131169 KSU131169 LCQ131169 LMM131169 LWI131169 MGE131169 MQA131169 MZW131169 NJS131169 NTO131169 ODK131169 ONG131169 OXC131169 PGY131169 PQU131169 QAQ131169 QKM131169 QUI131169 REE131169 ROA131169 RXW131169 SHS131169 SRO131169 TBK131169 TLG131169 TVC131169 UEY131169 UOU131169 UYQ131169 VIM131169 VSI131169 WCE131169 WMA131169 WVW131169 O196705 JK196705 TG196705 ADC196705 AMY196705 AWU196705 BGQ196705 BQM196705 CAI196705 CKE196705 CUA196705 DDW196705 DNS196705 DXO196705 EHK196705 ERG196705 FBC196705 FKY196705 FUU196705 GEQ196705 GOM196705 GYI196705 HIE196705 HSA196705 IBW196705 ILS196705 IVO196705 JFK196705 JPG196705 JZC196705 KIY196705 KSU196705 LCQ196705 LMM196705 LWI196705 MGE196705 MQA196705 MZW196705 NJS196705 NTO196705 ODK196705 ONG196705 OXC196705 PGY196705 PQU196705 QAQ196705 QKM196705 QUI196705 REE196705 ROA196705 RXW196705 SHS196705 SRO196705 TBK196705 TLG196705 TVC196705 UEY196705 UOU196705 UYQ196705 VIM196705 VSI196705 WCE196705 WMA196705 WVW196705 O262241 JK262241 TG262241 ADC262241 AMY262241 AWU262241 BGQ262241 BQM262241 CAI262241 CKE262241 CUA262241 DDW262241 DNS262241 DXO262241 EHK262241 ERG262241 FBC262241 FKY262241 FUU262241 GEQ262241 GOM262241 GYI262241 HIE262241 HSA262241 IBW262241 ILS262241 IVO262241 JFK262241 JPG262241 JZC262241 KIY262241 KSU262241 LCQ262241 LMM262241 LWI262241 MGE262241 MQA262241 MZW262241 NJS262241 NTO262241 ODK262241 ONG262241 OXC262241 PGY262241 PQU262241 QAQ262241 QKM262241 QUI262241 REE262241 ROA262241 RXW262241 SHS262241 SRO262241 TBK262241 TLG262241 TVC262241 UEY262241 UOU262241 UYQ262241 VIM262241 VSI262241 WCE262241 WMA262241 WVW262241 O327777 JK327777 TG327777 ADC327777 AMY327777 AWU327777 BGQ327777 BQM327777 CAI327777 CKE327777 CUA327777 DDW327777 DNS327777 DXO327777 EHK327777 ERG327777 FBC327777 FKY327777 FUU327777 GEQ327777 GOM327777 GYI327777 HIE327777 HSA327777 IBW327777 ILS327777 IVO327777 JFK327777 JPG327777 JZC327777 KIY327777 KSU327777 LCQ327777 LMM327777 LWI327777 MGE327777 MQA327777 MZW327777 NJS327777 NTO327777 ODK327777 ONG327777 OXC327777 PGY327777 PQU327777 QAQ327777 QKM327777 QUI327777 REE327777 ROA327777 RXW327777 SHS327777 SRO327777 TBK327777 TLG327777 TVC327777 UEY327777 UOU327777 UYQ327777 VIM327777 VSI327777 WCE327777 WMA327777 WVW327777 O393313 JK393313 TG393313 ADC393313 AMY393313 AWU393313 BGQ393313 BQM393313 CAI393313 CKE393313 CUA393313 DDW393313 DNS393313 DXO393313 EHK393313 ERG393313 FBC393313 FKY393313 FUU393313 GEQ393313 GOM393313 GYI393313 HIE393313 HSA393313 IBW393313 ILS393313 IVO393313 JFK393313 JPG393313 JZC393313 KIY393313 KSU393313 LCQ393313 LMM393313 LWI393313 MGE393313 MQA393313 MZW393313 NJS393313 NTO393313 ODK393313 ONG393313 OXC393313 PGY393313 PQU393313 QAQ393313 QKM393313 QUI393313 REE393313 ROA393313 RXW393313 SHS393313 SRO393313 TBK393313 TLG393313 TVC393313 UEY393313 UOU393313 UYQ393313 VIM393313 VSI393313 WCE393313 WMA393313 WVW393313 O458849 JK458849 TG458849 ADC458849 AMY458849 AWU458849 BGQ458849 BQM458849 CAI458849 CKE458849 CUA458849 DDW458849 DNS458849 DXO458849 EHK458849 ERG458849 FBC458849 FKY458849 FUU458849 GEQ458849 GOM458849 GYI458849 HIE458849 HSA458849 IBW458849 ILS458849 IVO458849 JFK458849 JPG458849 JZC458849 KIY458849 KSU458849 LCQ458849 LMM458849 LWI458849 MGE458849 MQA458849 MZW458849 NJS458849 NTO458849 ODK458849 ONG458849 OXC458849 PGY458849 PQU458849 QAQ458849 QKM458849 QUI458849 REE458849 ROA458849 RXW458849 SHS458849 SRO458849 TBK458849 TLG458849 TVC458849 UEY458849 UOU458849 UYQ458849 VIM458849 VSI458849 WCE458849 WMA458849 WVW458849 O524385 JK524385 TG524385 ADC524385 AMY524385 AWU524385 BGQ524385 BQM524385 CAI524385 CKE524385 CUA524385 DDW524385 DNS524385 DXO524385 EHK524385 ERG524385 FBC524385 FKY524385 FUU524385 GEQ524385 GOM524385 GYI524385 HIE524385 HSA524385 IBW524385 ILS524385 IVO524385 JFK524385 JPG524385 JZC524385 KIY524385 KSU524385 LCQ524385 LMM524385 LWI524385 MGE524385 MQA524385 MZW524385 NJS524385 NTO524385 ODK524385 ONG524385 OXC524385 PGY524385 PQU524385 QAQ524385 QKM524385 QUI524385 REE524385 ROA524385 RXW524385 SHS524385 SRO524385 TBK524385 TLG524385 TVC524385 UEY524385 UOU524385 UYQ524385 VIM524385 VSI524385 WCE524385 WMA524385 WVW524385 O589921 JK589921 TG589921 ADC589921 AMY589921 AWU589921 BGQ589921 BQM589921 CAI589921 CKE589921 CUA589921 DDW589921 DNS589921 DXO589921 EHK589921 ERG589921 FBC589921 FKY589921 FUU589921 GEQ589921 GOM589921 GYI589921 HIE589921 HSA589921 IBW589921 ILS589921 IVO589921 JFK589921 JPG589921 JZC589921 KIY589921 KSU589921 LCQ589921 LMM589921 LWI589921 MGE589921 MQA589921 MZW589921 NJS589921 NTO589921 ODK589921 ONG589921 OXC589921 PGY589921 PQU589921 QAQ589921 QKM589921 QUI589921 REE589921 ROA589921 RXW589921 SHS589921 SRO589921 TBK589921 TLG589921 TVC589921 UEY589921 UOU589921 UYQ589921 VIM589921 VSI589921 WCE589921 WMA589921 WVW589921 O655457 JK655457 TG655457 ADC655457 AMY655457 AWU655457 BGQ655457 BQM655457 CAI655457 CKE655457 CUA655457 DDW655457 DNS655457 DXO655457 EHK655457 ERG655457 FBC655457 FKY655457 FUU655457 GEQ655457 GOM655457 GYI655457 HIE655457 HSA655457 IBW655457 ILS655457 IVO655457 JFK655457 JPG655457 JZC655457 KIY655457 KSU655457 LCQ655457 LMM655457 LWI655457 MGE655457 MQA655457 MZW655457 NJS655457 NTO655457 ODK655457 ONG655457 OXC655457 PGY655457 PQU655457 QAQ655457 QKM655457 QUI655457 REE655457 ROA655457 RXW655457 SHS655457 SRO655457 TBK655457 TLG655457 TVC655457 UEY655457 UOU655457 UYQ655457 VIM655457 VSI655457 WCE655457 WMA655457 WVW655457 O720993 JK720993 TG720993 ADC720993 AMY720993 AWU720993 BGQ720993 BQM720993 CAI720993 CKE720993 CUA720993 DDW720993 DNS720993 DXO720993 EHK720993 ERG720993 FBC720993 FKY720993 FUU720993 GEQ720993 GOM720993 GYI720993 HIE720993 HSA720993 IBW720993 ILS720993 IVO720993 JFK720993 JPG720993 JZC720993 KIY720993 KSU720993 LCQ720993 LMM720993 LWI720993 MGE720993 MQA720993 MZW720993 NJS720993 NTO720993 ODK720993 ONG720993 OXC720993 PGY720993 PQU720993 QAQ720993 QKM720993 QUI720993 REE720993 ROA720993 RXW720993 SHS720993 SRO720993 TBK720993 TLG720993 TVC720993 UEY720993 UOU720993 UYQ720993 VIM720993 VSI720993 WCE720993 WMA720993 WVW720993 O786529 JK786529 TG786529 ADC786529 AMY786529 AWU786529 BGQ786529 BQM786529 CAI786529 CKE786529 CUA786529 DDW786529 DNS786529 DXO786529 EHK786529 ERG786529 FBC786529 FKY786529 FUU786529 GEQ786529 GOM786529 GYI786529 HIE786529 HSA786529 IBW786529 ILS786529 IVO786529 JFK786529 JPG786529 JZC786529 KIY786529 KSU786529 LCQ786529 LMM786529 LWI786529 MGE786529 MQA786529 MZW786529 NJS786529 NTO786529 ODK786529 ONG786529 OXC786529 PGY786529 PQU786529 QAQ786529 QKM786529 QUI786529 REE786529 ROA786529 RXW786529 SHS786529 SRO786529 TBK786529 TLG786529 TVC786529 UEY786529 UOU786529 UYQ786529 VIM786529 VSI786529 WCE786529 WMA786529 WVW786529 O852065 JK852065 TG852065 ADC852065 AMY852065 AWU852065 BGQ852065 BQM852065 CAI852065 CKE852065 CUA852065 DDW852065 DNS852065 DXO852065 EHK852065 ERG852065 FBC852065 FKY852065 FUU852065 GEQ852065 GOM852065 GYI852065 HIE852065 HSA852065 IBW852065 ILS852065 IVO852065 JFK852065 JPG852065 JZC852065 KIY852065 KSU852065 LCQ852065 LMM852065 LWI852065 MGE852065 MQA852065 MZW852065 NJS852065 NTO852065 ODK852065 ONG852065 OXC852065 PGY852065 PQU852065 QAQ852065 QKM852065 QUI852065 REE852065 ROA852065 RXW852065 SHS852065 SRO852065 TBK852065 TLG852065 TVC852065 UEY852065 UOU852065 UYQ852065 VIM852065 VSI852065 WCE852065 WMA852065 WVW852065 O917601 JK917601 TG917601 ADC917601 AMY917601 AWU917601 BGQ917601 BQM917601 CAI917601 CKE917601 CUA917601 DDW917601 DNS917601 DXO917601 EHK917601 ERG917601 FBC917601 FKY917601 FUU917601 GEQ917601 GOM917601 GYI917601 HIE917601 HSA917601 IBW917601 ILS917601 IVO917601 JFK917601 JPG917601 JZC917601 KIY917601 KSU917601 LCQ917601 LMM917601 LWI917601 MGE917601 MQA917601 MZW917601 NJS917601 NTO917601 ODK917601 ONG917601 OXC917601 PGY917601 PQU917601 QAQ917601 QKM917601 QUI917601 REE917601 ROA917601 RXW917601 SHS917601 SRO917601 TBK917601 TLG917601 TVC917601 UEY917601 UOU917601 UYQ917601 VIM917601 VSI917601 WCE917601 WMA917601 WVW917601 O983137 JK983137 TG983137 ADC983137 AMY983137 AWU983137 BGQ983137 BQM983137 CAI983137 CKE983137 CUA983137 DDW983137 DNS983137 DXO983137 EHK983137 ERG983137 FBC983137 FKY983137 FUU983137 GEQ983137 GOM983137 GYI983137 HIE983137 HSA983137 IBW983137 ILS983137 IVO983137 JFK983137 JPG983137 JZC983137 KIY983137 KSU983137 LCQ983137 LMM983137 LWI983137 MGE983137 MQA983137 MZW983137 NJS983137 NTO983137 ODK983137 ONG983137 OXC983137 PGY983137 PQU983137 QAQ983137 QKM983137 QUI983137 REE983137 ROA983137 RXW983137 SHS983137 SRO983137 TBK983137 TLG983137 TVC983137 UEY983137 UOU983137 UYQ983137 VIM983137 VSI983137 WCE983137 WMA983137 WVW983137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75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27 O45 O63 O80 O41 O59 O76 O94 O98 O31 O49 O67 O84 O102">
      <formula1>kind_of_cons</formula1>
    </dataValidation>
    <dataValidation type="decimal" allowBlank="1" showErrorMessage="1" errorTitle="Ошибка" error="Допускается ввод только действительных чисел!" sqref="O24 O42 O60 O77 O95 O28 O46 O64 O81 O99 O32 O50 O68 O85 O103">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11" t="s">
        <v>491</v>
      </c>
      <c r="G2" s="1212"/>
      <c r="H2" s="1213"/>
      <c r="I2" s="642"/>
    </row>
    <row r="3" spans="1:20" ht="3" customHeight="1"/>
    <row r="4" spans="1:20" s="572" customFormat="1" ht="11.25">
      <c r="A4" s="592"/>
      <c r="B4" s="592"/>
      <c r="C4" s="592"/>
      <c r="D4" s="592"/>
      <c r="F4" s="1155" t="s">
        <v>454</v>
      </c>
      <c r="G4" s="1155"/>
      <c r="H4" s="1155"/>
      <c r="I4" s="121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24.04.2023</v>
      </c>
      <c r="I7" s="583" t="s">
        <v>493</v>
      </c>
      <c r="J7" s="617"/>
      <c r="K7" s="592"/>
      <c r="L7" s="592"/>
      <c r="M7" s="592"/>
      <c r="N7" s="592"/>
      <c r="O7" s="592"/>
      <c r="P7" s="592"/>
      <c r="Q7" s="592"/>
      <c r="R7" s="592"/>
      <c r="S7" s="592"/>
      <c r="T7" s="592"/>
    </row>
    <row r="8" spans="1:20" s="572" customFormat="1" ht="45">
      <c r="A8" s="1215">
        <v>1</v>
      </c>
      <c r="B8" s="592"/>
      <c r="C8" s="592"/>
      <c r="D8" s="592"/>
      <c r="F8" s="618" t="str">
        <f>"2." &amp;mergeValue(A8)</f>
        <v>2.1</v>
      </c>
      <c r="G8" s="634" t="s">
        <v>494</v>
      </c>
      <c r="H8" s="606"/>
      <c r="I8" s="583" t="s">
        <v>587</v>
      </c>
      <c r="J8" s="617"/>
      <c r="K8" s="592"/>
      <c r="L8" s="592"/>
      <c r="M8" s="592"/>
      <c r="N8" s="592"/>
      <c r="O8" s="592"/>
      <c r="P8" s="592"/>
      <c r="Q8" s="592"/>
      <c r="R8" s="592"/>
      <c r="S8" s="592"/>
      <c r="T8" s="592"/>
    </row>
    <row r="9" spans="1:20" s="572" customFormat="1" ht="22.5">
      <c r="A9" s="1215"/>
      <c r="B9" s="592"/>
      <c r="C9" s="592"/>
      <c r="D9" s="592"/>
      <c r="F9" s="618" t="str">
        <f>"3." &amp;mergeValue(A9)</f>
        <v>3.1</v>
      </c>
      <c r="G9" s="634" t="s">
        <v>495</v>
      </c>
      <c r="H9" s="606"/>
      <c r="I9" s="583" t="s">
        <v>585</v>
      </c>
      <c r="J9" s="617"/>
      <c r="K9" s="592"/>
      <c r="L9" s="592"/>
      <c r="M9" s="592"/>
      <c r="N9" s="592"/>
      <c r="O9" s="592"/>
      <c r="P9" s="592"/>
      <c r="Q9" s="592"/>
      <c r="R9" s="592"/>
      <c r="S9" s="592"/>
      <c r="T9" s="592"/>
    </row>
    <row r="10" spans="1:20" s="572" customFormat="1" ht="22.5">
      <c r="A10" s="121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5"/>
      <c r="B11" s="1215">
        <v>1</v>
      </c>
      <c r="C11" s="625"/>
      <c r="D11" s="625"/>
      <c r="F11" s="618" t="str">
        <f>"4."&amp;mergeValue(A11) &amp;"."&amp;mergeValue(B11)</f>
        <v>4.1.1</v>
      </c>
      <c r="G11" s="613" t="s">
        <v>589</v>
      </c>
      <c r="H11" s="606" t="str">
        <f>IF(region_name="","",region_name)</f>
        <v>Ханты-Мансийский автономный округ</v>
      </c>
      <c r="I11" s="583" t="s">
        <v>499</v>
      </c>
      <c r="J11" s="617"/>
      <c r="K11" s="592"/>
      <c r="L11" s="592"/>
      <c r="M11" s="592"/>
      <c r="N11" s="592"/>
      <c r="O11" s="592"/>
      <c r="P11" s="592"/>
      <c r="Q11" s="592"/>
      <c r="R11" s="592"/>
      <c r="S11" s="592"/>
      <c r="T11" s="592"/>
    </row>
    <row r="12" spans="1:20" s="572" customFormat="1" ht="22.5">
      <c r="A12" s="1215"/>
      <c r="B12" s="1215"/>
      <c r="C12" s="121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5"/>
      <c r="B13" s="1215"/>
      <c r="C13" s="1215"/>
      <c r="D13" s="625">
        <v>1</v>
      </c>
      <c r="F13" s="618" t="str">
        <f>"4."&amp;mergeValue(A13) &amp;"."&amp;mergeValue(B13)&amp;"."&amp;mergeValue(C13)&amp;"."&amp;mergeValue(D13)</f>
        <v>4.1.1.1.1</v>
      </c>
      <c r="G13" s="635" t="s">
        <v>498</v>
      </c>
      <c r="H13" s="606"/>
      <c r="I13" s="1216" t="s">
        <v>588</v>
      </c>
      <c r="J13" s="617"/>
      <c r="K13" s="592"/>
      <c r="L13" s="592"/>
      <c r="M13" s="592"/>
      <c r="N13" s="592"/>
      <c r="O13" s="592"/>
      <c r="P13" s="592"/>
      <c r="Q13" s="592"/>
      <c r="R13" s="592"/>
      <c r="S13" s="592"/>
      <c r="T13" s="592"/>
    </row>
    <row r="14" spans="1:20" s="572" customFormat="1" ht="18.75">
      <c r="A14" s="1215"/>
      <c r="B14" s="1215"/>
      <c r="C14" s="1215"/>
      <c r="D14" s="625"/>
      <c r="F14" s="621"/>
      <c r="G14" s="552" t="s">
        <v>4</v>
      </c>
      <c r="H14" s="626"/>
      <c r="I14" s="1216"/>
      <c r="J14" s="617"/>
      <c r="K14" s="592"/>
      <c r="L14" s="592"/>
      <c r="M14" s="592"/>
      <c r="N14" s="592"/>
      <c r="O14" s="592"/>
      <c r="P14" s="592"/>
      <c r="Q14" s="592"/>
      <c r="R14" s="592"/>
      <c r="S14" s="592"/>
      <c r="T14" s="592"/>
    </row>
    <row r="15" spans="1:20" s="572" customFormat="1" ht="18.75">
      <c r="A15" s="1215"/>
      <c r="B15" s="1215"/>
      <c r="C15" s="625"/>
      <c r="D15" s="625"/>
      <c r="F15" s="636"/>
      <c r="G15" s="579" t="s">
        <v>403</v>
      </c>
      <c r="H15" s="637"/>
      <c r="I15" s="638"/>
      <c r="J15" s="617"/>
      <c r="K15" s="592"/>
      <c r="L15" s="592"/>
      <c r="M15" s="592"/>
      <c r="N15" s="592"/>
      <c r="O15" s="592"/>
      <c r="P15" s="592"/>
      <c r="Q15" s="592"/>
      <c r="R15" s="592"/>
      <c r="S15" s="592"/>
      <c r="T15" s="592"/>
    </row>
    <row r="16" spans="1:20" s="572" customFormat="1" ht="18.75">
      <c r="A16" s="121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10" t="s">
        <v>590</v>
      </c>
      <c r="H19" s="121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1" t="s">
        <v>628</v>
      </c>
      <c r="M5" s="1231"/>
      <c r="N5" s="1231"/>
      <c r="O5" s="1231"/>
      <c r="P5" s="1231"/>
      <c r="Q5" s="1231"/>
      <c r="R5" s="1231"/>
      <c r="S5" s="1231"/>
      <c r="T5" s="1231"/>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741</v>
      </c>
      <c r="N7" s="756"/>
      <c r="O7" s="1257" t="s">
        <v>85</v>
      </c>
      <c r="P7" s="125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37" t="str">
        <f>IF(NameOrPr_ch="",IF(NameOrPr="","",NameOrPr),NameOrPr_ch)</f>
        <v>Региональная служба по тарифам ХМАО-ЮГРЫ</v>
      </c>
      <c r="P9" s="1237"/>
      <c r="Q9" s="1237"/>
      <c r="R9" s="1237"/>
      <c r="S9" s="1237"/>
      <c r="T9" s="1237"/>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593</v>
      </c>
      <c r="N10" s="668"/>
      <c r="O10" s="1237" t="str">
        <f>IF(datePr_ch="",IF(datePr="","",datePr),datePr_ch)</f>
        <v>13.04.2023</v>
      </c>
      <c r="P10" s="1237"/>
      <c r="Q10" s="1237"/>
      <c r="R10" s="1237"/>
      <c r="S10" s="1237"/>
      <c r="T10" s="1237"/>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592</v>
      </c>
      <c r="N11" s="668"/>
      <c r="O11" s="1237" t="str">
        <f>IF(numberPr_ch="",IF(numberPr="","",numberPr),numberPr_ch)</f>
        <v>18-нп</v>
      </c>
      <c r="P11" s="1237"/>
      <c r="Q11" s="1237"/>
      <c r="R11" s="1237"/>
      <c r="S11" s="1237"/>
      <c r="T11" s="1237"/>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37" t="str">
        <f>IF(IstPub_ch="",IF(IstPub="","",IstPub),IstPub_ch)</f>
        <v>«Официальном интернет-портале правовой информации» (www.pravo.gov.ru) 21.04.2023 г.</v>
      </c>
      <c r="P12" s="1237"/>
      <c r="Q12" s="1237"/>
      <c r="R12" s="1237"/>
      <c r="S12" s="1237"/>
      <c r="T12" s="1237"/>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2"/>
      <c r="M13" s="1232"/>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38"/>
      <c r="P14" s="1238"/>
      <c r="Q14" s="1238"/>
      <c r="R14" s="1238"/>
      <c r="S14" s="1238"/>
      <c r="T14" s="1238"/>
      <c r="U14" s="1238"/>
    </row>
    <row r="15" spans="1:34">
      <c r="J15" s="531"/>
      <c r="K15" s="531"/>
      <c r="L15" s="1155" t="s">
        <v>454</v>
      </c>
      <c r="M15" s="1155"/>
      <c r="N15" s="1155"/>
      <c r="O15" s="1155"/>
      <c r="P15" s="1155"/>
      <c r="Q15" s="1155"/>
      <c r="R15" s="1155"/>
      <c r="S15" s="1155"/>
      <c r="T15" s="1155"/>
      <c r="U15" s="1155"/>
      <c r="V15" s="1155"/>
      <c r="W15" s="1155" t="s">
        <v>455</v>
      </c>
    </row>
    <row r="16" spans="1:34" ht="14.25" customHeight="1">
      <c r="J16" s="531"/>
      <c r="K16" s="531"/>
      <c r="L16" s="1244" t="s">
        <v>92</v>
      </c>
      <c r="M16" s="1244" t="s">
        <v>636</v>
      </c>
      <c r="N16" s="663"/>
      <c r="O16" s="1245" t="s">
        <v>638</v>
      </c>
      <c r="P16" s="1246"/>
      <c r="Q16" s="1246"/>
      <c r="R16" s="1246"/>
      <c r="S16" s="1246"/>
      <c r="T16" s="1247"/>
      <c r="U16" s="1228" t="s">
        <v>341</v>
      </c>
      <c r="V16" s="1241" t="s">
        <v>275</v>
      </c>
      <c r="W16" s="1155"/>
    </row>
    <row r="17" spans="1:36" ht="14.25" customHeight="1">
      <c r="J17" s="531"/>
      <c r="K17" s="531"/>
      <c r="L17" s="1244"/>
      <c r="M17" s="1244"/>
      <c r="N17" s="664"/>
      <c r="O17" s="1250" t="s">
        <v>602</v>
      </c>
      <c r="P17" s="1248" t="s">
        <v>271</v>
      </c>
      <c r="Q17" s="1249"/>
      <c r="R17" s="1225" t="s">
        <v>651</v>
      </c>
      <c r="S17" s="1226"/>
      <c r="T17" s="1227"/>
      <c r="U17" s="1229"/>
      <c r="V17" s="1242"/>
      <c r="W17" s="1155"/>
    </row>
    <row r="18" spans="1:36" ht="33.75" customHeight="1">
      <c r="J18" s="531"/>
      <c r="K18" s="531"/>
      <c r="L18" s="1244"/>
      <c r="M18" s="1244"/>
      <c r="N18" s="665"/>
      <c r="O18" s="1251"/>
      <c r="P18" s="537" t="s">
        <v>603</v>
      </c>
      <c r="Q18" s="537" t="s">
        <v>6</v>
      </c>
      <c r="R18" s="538" t="s">
        <v>274</v>
      </c>
      <c r="S18" s="1239" t="s">
        <v>273</v>
      </c>
      <c r="T18" s="1240"/>
      <c r="U18" s="1230"/>
      <c r="V18" s="1243"/>
      <c r="W18" s="1155"/>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3">
        <f ca="1">OFFSET(S19,0,-1)+1</f>
        <v>7</v>
      </c>
      <c r="T19" s="1233"/>
      <c r="U19" s="650">
        <f ca="1">OFFSET(U19,0,-2)+1</f>
        <v>8</v>
      </c>
      <c r="V19" s="651">
        <f ca="1">OFFSET(V19,0,-1)</f>
        <v>8</v>
      </c>
      <c r="W19" s="650">
        <f ca="1">OFFSET(W19,0,-1)+1</f>
        <v>9</v>
      </c>
    </row>
    <row r="20" spans="1:36" ht="22.5">
      <c r="A20" s="1217">
        <v>1</v>
      </c>
      <c r="B20" s="885"/>
      <c r="C20" s="885"/>
      <c r="D20" s="885"/>
      <c r="E20" s="886"/>
      <c r="F20" s="887"/>
      <c r="G20" s="887"/>
      <c r="H20" s="887"/>
      <c r="I20" s="888"/>
      <c r="J20" s="883"/>
      <c r="K20" s="890"/>
      <c r="L20" s="595">
        <f>mergeValue(A20)</f>
        <v>1</v>
      </c>
      <c r="M20" s="643" t="s">
        <v>20</v>
      </c>
      <c r="N20" s="648"/>
      <c r="O20" s="1218"/>
      <c r="P20" s="1218"/>
      <c r="Q20" s="1218"/>
      <c r="R20" s="1218"/>
      <c r="S20" s="1218"/>
      <c r="T20" s="1218"/>
      <c r="U20" s="1218"/>
      <c r="V20" s="1218"/>
      <c r="W20" s="632" t="s">
        <v>476</v>
      </c>
      <c r="Y20" s="591"/>
      <c r="Z20" s="591" t="str">
        <f t="shared" ref="Z20:Z33" si="0">IF(M20="","",M20 )</f>
        <v>Наименование тарифа</v>
      </c>
      <c r="AA20" s="591"/>
      <c r="AB20" s="591"/>
      <c r="AC20" s="591"/>
      <c r="AI20" s="587"/>
      <c r="AJ20" s="587"/>
    </row>
    <row r="21" spans="1:36" ht="22.5">
      <c r="A21" s="1217"/>
      <c r="B21" s="1217">
        <v>1</v>
      </c>
      <c r="C21" s="885"/>
      <c r="D21" s="885"/>
      <c r="E21" s="887"/>
      <c r="F21" s="887"/>
      <c r="G21" s="887"/>
      <c r="H21" s="887"/>
      <c r="I21" s="882"/>
      <c r="J21" s="881"/>
      <c r="K21" s="884"/>
      <c r="L21" s="595" t="str">
        <f>mergeValue(A21) &amp;"."&amp; mergeValue(B21)</f>
        <v>1.1</v>
      </c>
      <c r="M21" s="548" t="s">
        <v>16</v>
      </c>
      <c r="N21" s="648"/>
      <c r="O21" s="1218"/>
      <c r="P21" s="1218"/>
      <c r="Q21" s="1218"/>
      <c r="R21" s="1218"/>
      <c r="S21" s="1218"/>
      <c r="T21" s="1218"/>
      <c r="U21" s="1218"/>
      <c r="V21" s="1218"/>
      <c r="W21" s="632" t="s">
        <v>477</v>
      </c>
      <c r="Y21" s="591"/>
      <c r="Z21" s="591" t="str">
        <f t="shared" si="0"/>
        <v>Территория действия тарифа</v>
      </c>
      <c r="AA21" s="591"/>
      <c r="AB21" s="591"/>
      <c r="AC21" s="591"/>
      <c r="AI21" s="587"/>
      <c r="AJ21" s="587"/>
    </row>
    <row r="22" spans="1:36" ht="22.5">
      <c r="A22" s="1217"/>
      <c r="B22" s="1217"/>
      <c r="C22" s="1217">
        <v>1</v>
      </c>
      <c r="D22" s="885"/>
      <c r="E22" s="887"/>
      <c r="F22" s="887"/>
      <c r="G22" s="887"/>
      <c r="H22" s="887"/>
      <c r="I22" s="889"/>
      <c r="J22" s="881"/>
      <c r="K22" s="884"/>
      <c r="L22" s="595" t="str">
        <f>mergeValue(A22) &amp;"."&amp; mergeValue(B22)&amp;"."&amp; mergeValue(C22)</f>
        <v>1.1.1</v>
      </c>
      <c r="M22" s="549" t="s">
        <v>7</v>
      </c>
      <c r="N22" s="648"/>
      <c r="O22" s="1218"/>
      <c r="P22" s="1218"/>
      <c r="Q22" s="1218"/>
      <c r="R22" s="1218"/>
      <c r="S22" s="1218"/>
      <c r="T22" s="1218"/>
      <c r="U22" s="1218"/>
      <c r="V22" s="1218"/>
      <c r="W22" s="632" t="s">
        <v>630</v>
      </c>
      <c r="Y22" s="591"/>
      <c r="Z22" s="591" t="str">
        <f t="shared" si="0"/>
        <v xml:space="preserve">Наименование системы теплоснабжения </v>
      </c>
      <c r="AA22" s="591"/>
      <c r="AB22" s="591"/>
      <c r="AC22" s="591"/>
      <c r="AI22" s="587"/>
      <c r="AJ22" s="587"/>
    </row>
    <row r="23" spans="1:36" ht="22.5">
      <c r="A23" s="1217"/>
      <c r="B23" s="1217"/>
      <c r="C23" s="1217"/>
      <c r="D23" s="1217">
        <v>1</v>
      </c>
      <c r="E23" s="887"/>
      <c r="F23" s="887"/>
      <c r="G23" s="887"/>
      <c r="H23" s="887"/>
      <c r="I23" s="889"/>
      <c r="J23" s="881"/>
      <c r="K23" s="884"/>
      <c r="L23" s="595" t="str">
        <f>mergeValue(A23) &amp;"."&amp; mergeValue(B23)&amp;"."&amp; mergeValue(C23)&amp;"."&amp; mergeValue(D23)</f>
        <v>1.1.1.1</v>
      </c>
      <c r="M23" s="550" t="s">
        <v>22</v>
      </c>
      <c r="N23" s="648"/>
      <c r="O23" s="1218"/>
      <c r="P23" s="1218"/>
      <c r="Q23" s="1218"/>
      <c r="R23" s="1218"/>
      <c r="S23" s="1218"/>
      <c r="T23" s="1218"/>
      <c r="U23" s="1218"/>
      <c r="V23" s="1218"/>
      <c r="W23" s="632" t="s">
        <v>631</v>
      </c>
      <c r="Y23" s="591"/>
      <c r="Z23" s="591" t="str">
        <f t="shared" si="0"/>
        <v xml:space="preserve">Источник тепловой энергии  </v>
      </c>
      <c r="AA23" s="591"/>
      <c r="AB23" s="591"/>
      <c r="AC23" s="591"/>
      <c r="AI23" s="587"/>
      <c r="AJ23" s="587"/>
    </row>
    <row r="24" spans="1:36" ht="101.25">
      <c r="A24" s="1217"/>
      <c r="B24" s="1217"/>
      <c r="C24" s="1217"/>
      <c r="D24" s="1217"/>
      <c r="E24" s="1217">
        <v>1</v>
      </c>
      <c r="F24" s="887"/>
      <c r="G24" s="887"/>
      <c r="H24" s="885">
        <v>1</v>
      </c>
      <c r="I24" s="1217">
        <v>1</v>
      </c>
      <c r="J24" s="887"/>
      <c r="K24" s="892"/>
      <c r="L24" s="595" t="str">
        <f>mergeValue(A24) &amp;"."&amp; mergeValue(B24)&amp;"."&amp; mergeValue(C24)&amp;"."&amp; mergeValue(D24)&amp;"."&amp; mergeValue(E24)</f>
        <v>1.1.1.1.1</v>
      </c>
      <c r="M24" s="556" t="s">
        <v>9</v>
      </c>
      <c r="N24" s="648"/>
      <c r="O24" s="1219"/>
      <c r="P24" s="1219"/>
      <c r="Q24" s="1219"/>
      <c r="R24" s="1219"/>
      <c r="S24" s="1219"/>
      <c r="T24" s="1219"/>
      <c r="U24" s="1219"/>
      <c r="V24" s="1219"/>
      <c r="W24" s="632" t="s">
        <v>635</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17"/>
      <c r="B25" s="1217"/>
      <c r="C25" s="1217"/>
      <c r="D25" s="1217"/>
      <c r="E25" s="1217"/>
      <c r="F25" s="1217">
        <v>1</v>
      </c>
      <c r="G25" s="885"/>
      <c r="H25" s="885"/>
      <c r="I25" s="1217"/>
      <c r="J25" s="1217">
        <v>1</v>
      </c>
      <c r="K25" s="893"/>
      <c r="L25" s="595" t="str">
        <f>mergeValue(A25) &amp;"."&amp; mergeValue(B25)&amp;"."&amp; mergeValue(C25)&amp;"."&amp; mergeValue(D25)&amp;"."&amp; mergeValue(E25)&amp;"."&amp; mergeValue(F25)</f>
        <v>1.1.1.1.1.1</v>
      </c>
      <c r="M25" s="557" t="s">
        <v>10</v>
      </c>
      <c r="N25" s="648"/>
      <c r="O25" s="1220"/>
      <c r="P25" s="1221"/>
      <c r="Q25" s="1221"/>
      <c r="R25" s="1221"/>
      <c r="S25" s="1221"/>
      <c r="T25" s="1221"/>
      <c r="U25" s="1221"/>
      <c r="V25" s="1222"/>
      <c r="W25" s="632" t="s">
        <v>633</v>
      </c>
      <c r="Y25" s="591"/>
      <c r="Z25" s="591" t="str">
        <f t="shared" si="0"/>
        <v>Группа потребителей</v>
      </c>
      <c r="AA25" s="591"/>
      <c r="AB25" s="591"/>
      <c r="AC25" s="591"/>
      <c r="AI25" s="587"/>
      <c r="AJ25" s="587"/>
    </row>
    <row r="26" spans="1:36" ht="189" customHeight="1">
      <c r="A26" s="1217"/>
      <c r="B26" s="1217"/>
      <c r="C26" s="1217"/>
      <c r="D26" s="1217"/>
      <c r="E26" s="1217"/>
      <c r="F26" s="1217"/>
      <c r="G26" s="885">
        <v>1</v>
      </c>
      <c r="H26" s="885"/>
      <c r="I26" s="1217"/>
      <c r="J26" s="1217"/>
      <c r="K26" s="893">
        <v>1</v>
      </c>
      <c r="L26" s="595" t="str">
        <f>mergeValue(A26) &amp;"."&amp; mergeValue(B26)&amp;"."&amp; mergeValue(C26)&amp;"."&amp; mergeValue(D26)&amp;"."&amp; mergeValue(E26)&amp;"."&amp; mergeValue(F26)&amp;"."&amp; mergeValue(G26)</f>
        <v>1.1.1.1.1.1.1</v>
      </c>
      <c r="M26" s="1071"/>
      <c r="N26" s="648"/>
      <c r="O26" s="564"/>
      <c r="P26" s="564"/>
      <c r="Q26" s="1096"/>
      <c r="R26" s="1223"/>
      <c r="S26" s="1224" t="s">
        <v>84</v>
      </c>
      <c r="T26" s="1223"/>
      <c r="U26" s="1224" t="s">
        <v>85</v>
      </c>
      <c r="V26" s="564"/>
      <c r="W26" s="1234" t="s">
        <v>652</v>
      </c>
      <c r="X26" s="587" t="str">
        <f>strCheckDate(O27:V27)</f>
        <v/>
      </c>
      <c r="Y26" s="591"/>
      <c r="Z26" s="591" t="str">
        <f t="shared" si="0"/>
        <v/>
      </c>
      <c r="AA26" s="591"/>
      <c r="AB26" s="591"/>
      <c r="AC26" s="591"/>
      <c r="AI26" s="587"/>
      <c r="AJ26" s="587"/>
    </row>
    <row r="27" spans="1:36" ht="11.25" hidden="1">
      <c r="A27" s="1217"/>
      <c r="B27" s="1217"/>
      <c r="C27" s="1217"/>
      <c r="D27" s="1217"/>
      <c r="E27" s="1217"/>
      <c r="F27" s="1217"/>
      <c r="G27" s="885"/>
      <c r="H27" s="885"/>
      <c r="I27" s="1217"/>
      <c r="J27" s="1217"/>
      <c r="K27" s="893"/>
      <c r="L27" s="602"/>
      <c r="M27" s="648"/>
      <c r="N27" s="648"/>
      <c r="O27" s="564"/>
      <c r="P27" s="564"/>
      <c r="Q27" s="586" t="str">
        <f>R26 &amp; "-" &amp; T26</f>
        <v>-</v>
      </c>
      <c r="R27" s="1223"/>
      <c r="S27" s="1224"/>
      <c r="T27" s="1223"/>
      <c r="U27" s="1224"/>
      <c r="V27" s="564"/>
      <c r="W27" s="1235"/>
      <c r="Y27" s="591"/>
      <c r="Z27" s="591" t="str">
        <f t="shared" si="0"/>
        <v/>
      </c>
      <c r="AA27" s="591"/>
      <c r="AB27" s="591"/>
      <c r="AC27" s="591"/>
      <c r="AI27" s="587"/>
      <c r="AJ27" s="587"/>
    </row>
    <row r="28" spans="1:36" ht="15" customHeight="1">
      <c r="A28" s="1217"/>
      <c r="B28" s="1217"/>
      <c r="C28" s="1217"/>
      <c r="D28" s="1217"/>
      <c r="E28" s="1217"/>
      <c r="F28" s="1217"/>
      <c r="G28" s="887"/>
      <c r="H28" s="885"/>
      <c r="I28" s="1217"/>
      <c r="J28" s="1217"/>
      <c r="K28" s="892"/>
      <c r="L28" s="540"/>
      <c r="M28" s="559" t="s">
        <v>25</v>
      </c>
      <c r="N28" s="566"/>
      <c r="O28" s="566"/>
      <c r="P28" s="566"/>
      <c r="Q28" s="566"/>
      <c r="R28" s="566"/>
      <c r="S28" s="566"/>
      <c r="T28" s="566"/>
      <c r="U28" s="566"/>
      <c r="V28" s="562"/>
      <c r="W28" s="1236"/>
      <c r="Y28" s="591"/>
      <c r="Z28" s="591" t="str">
        <f t="shared" si="0"/>
        <v>Добавить вид теплоносителя (параметры теплоносителя)</v>
      </c>
      <c r="AA28" s="591"/>
      <c r="AB28" s="591"/>
      <c r="AC28" s="591"/>
      <c r="AI28" s="587"/>
      <c r="AJ28" s="587"/>
    </row>
    <row r="29" spans="1:36" ht="15" customHeight="1">
      <c r="A29" s="1217"/>
      <c r="B29" s="1217"/>
      <c r="C29" s="1217"/>
      <c r="D29" s="1217"/>
      <c r="E29" s="1217"/>
      <c r="F29" s="887"/>
      <c r="G29" s="887"/>
      <c r="H29" s="885"/>
      <c r="I29" s="1217"/>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17"/>
      <c r="B30" s="1217"/>
      <c r="C30" s="1217"/>
      <c r="D30" s="1217"/>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17"/>
      <c r="B31" s="1217"/>
      <c r="C31" s="1217"/>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17"/>
      <c r="B32" s="1217"/>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17"/>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10" t="s">
        <v>629</v>
      </c>
      <c r="N36" s="1210"/>
      <c r="O36" s="1210"/>
      <c r="P36" s="1210"/>
      <c r="Q36" s="1210"/>
      <c r="R36" s="1210"/>
      <c r="S36" s="1210"/>
      <c r="T36" s="1210"/>
      <c r="U36" s="1210"/>
      <c r="V36" s="1210"/>
      <c r="W36" s="1210"/>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11" t="s">
        <v>491</v>
      </c>
      <c r="G2" s="1212"/>
      <c r="H2" s="1213"/>
      <c r="I2" s="808"/>
    </row>
    <row r="3" spans="1:20" ht="3" customHeight="1"/>
    <row r="4" spans="1:20" s="572" customFormat="1" ht="11.25">
      <c r="A4" s="773"/>
      <c r="B4" s="773"/>
      <c r="C4" s="773"/>
      <c r="D4" s="773"/>
      <c r="F4" s="1155" t="s">
        <v>454</v>
      </c>
      <c r="G4" s="1155"/>
      <c r="H4" s="1155"/>
      <c r="I4" s="1214"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14"/>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24.04.2023</v>
      </c>
      <c r="I7" s="818" t="s">
        <v>493</v>
      </c>
      <c r="J7" s="617"/>
      <c r="K7" s="773"/>
      <c r="L7" s="773"/>
      <c r="M7" s="773"/>
      <c r="N7" s="773"/>
      <c r="O7" s="773"/>
      <c r="P7" s="773"/>
      <c r="Q7" s="773"/>
      <c r="R7" s="773"/>
      <c r="S7" s="773"/>
      <c r="T7" s="773"/>
    </row>
    <row r="8" spans="1:20" s="572" customFormat="1" ht="45">
      <c r="A8" s="1215">
        <v>1</v>
      </c>
      <c r="B8" s="773"/>
      <c r="C8" s="773"/>
      <c r="D8" s="773"/>
      <c r="F8" s="816" t="str">
        <f>"2." &amp;mergeValue(A8)</f>
        <v>2.1</v>
      </c>
      <c r="G8" s="817" t="s">
        <v>494</v>
      </c>
      <c r="H8" s="807"/>
      <c r="I8" s="818" t="s">
        <v>587</v>
      </c>
      <c r="J8" s="617"/>
      <c r="K8" s="773"/>
      <c r="L8" s="773"/>
      <c r="M8" s="773"/>
      <c r="N8" s="773"/>
      <c r="O8" s="773"/>
      <c r="P8" s="773"/>
      <c r="Q8" s="773"/>
      <c r="R8" s="773"/>
      <c r="S8" s="773"/>
      <c r="T8" s="773"/>
    </row>
    <row r="9" spans="1:20" s="572" customFormat="1" ht="22.5">
      <c r="A9" s="1215"/>
      <c r="B9" s="773"/>
      <c r="C9" s="773"/>
      <c r="D9" s="773"/>
      <c r="F9" s="816" t="str">
        <f>"3." &amp;mergeValue(A9)</f>
        <v>3.1</v>
      </c>
      <c r="G9" s="817" t="s">
        <v>495</v>
      </c>
      <c r="H9" s="807"/>
      <c r="I9" s="818" t="s">
        <v>585</v>
      </c>
      <c r="J9" s="617"/>
      <c r="K9" s="773"/>
      <c r="L9" s="773"/>
      <c r="M9" s="773"/>
      <c r="N9" s="773"/>
      <c r="O9" s="773"/>
      <c r="P9" s="773"/>
      <c r="Q9" s="773"/>
      <c r="R9" s="773"/>
      <c r="S9" s="773"/>
      <c r="T9" s="773"/>
    </row>
    <row r="10" spans="1:20" s="572" customFormat="1" ht="22.5">
      <c r="A10" s="1215"/>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15"/>
      <c r="B11" s="1215">
        <v>1</v>
      </c>
      <c r="C11" s="779"/>
      <c r="D11" s="779"/>
      <c r="F11" s="816" t="str">
        <f>"4."&amp;mergeValue(A11) &amp;"."&amp;mergeValue(B11)</f>
        <v>4.1.1</v>
      </c>
      <c r="G11" s="832" t="s">
        <v>589</v>
      </c>
      <c r="H11" s="807" t="str">
        <f>IF(region_name="","",region_name)</f>
        <v>Ханты-Мансийский автономный округ</v>
      </c>
      <c r="I11" s="818" t="s">
        <v>499</v>
      </c>
      <c r="J11" s="617"/>
      <c r="K11" s="773"/>
      <c r="L11" s="773"/>
      <c r="M11" s="773"/>
      <c r="N11" s="773"/>
      <c r="O11" s="773"/>
      <c r="P11" s="773"/>
      <c r="Q11" s="773"/>
      <c r="R11" s="773"/>
      <c r="S11" s="773"/>
      <c r="T11" s="773"/>
    </row>
    <row r="12" spans="1:20" s="572" customFormat="1" ht="22.5">
      <c r="A12" s="1215"/>
      <c r="B12" s="1215"/>
      <c r="C12" s="1215">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15"/>
      <c r="B13" s="1215"/>
      <c r="C13" s="1215"/>
      <c r="D13" s="779">
        <v>1</v>
      </c>
      <c r="F13" s="816" t="str">
        <f>"4."&amp;mergeValue(A13) &amp;"."&amp;mergeValue(B13)&amp;"."&amp;mergeValue(C13)&amp;"."&amp;mergeValue(D13)</f>
        <v>4.1.1.1.1</v>
      </c>
      <c r="G13" s="820" t="s">
        <v>498</v>
      </c>
      <c r="H13" s="807"/>
      <c r="I13" s="1216" t="s">
        <v>588</v>
      </c>
      <c r="J13" s="617"/>
      <c r="K13" s="773"/>
      <c r="L13" s="773"/>
      <c r="M13" s="773"/>
      <c r="N13" s="773"/>
      <c r="O13" s="773"/>
      <c r="P13" s="773"/>
      <c r="Q13" s="773"/>
      <c r="R13" s="773"/>
      <c r="S13" s="773"/>
      <c r="T13" s="773"/>
    </row>
    <row r="14" spans="1:20" s="572" customFormat="1" ht="18.75">
      <c r="A14" s="1215"/>
      <c r="B14" s="1215"/>
      <c r="C14" s="1215"/>
      <c r="D14" s="779"/>
      <c r="F14" s="821"/>
      <c r="G14" s="761" t="s">
        <v>4</v>
      </c>
      <c r="H14" s="626"/>
      <c r="I14" s="1216"/>
      <c r="J14" s="617"/>
      <c r="K14" s="773"/>
      <c r="L14" s="773"/>
      <c r="M14" s="773"/>
      <c r="N14" s="773"/>
      <c r="O14" s="773"/>
      <c r="P14" s="773"/>
      <c r="Q14" s="773"/>
      <c r="R14" s="773"/>
      <c r="S14" s="773"/>
      <c r="T14" s="773"/>
    </row>
    <row r="15" spans="1:20" s="572" customFormat="1" ht="18.75">
      <c r="A15" s="1215"/>
      <c r="B15" s="1215"/>
      <c r="C15" s="779"/>
      <c r="D15" s="779"/>
      <c r="F15" s="636"/>
      <c r="G15" s="579" t="s">
        <v>403</v>
      </c>
      <c r="H15" s="637"/>
      <c r="I15" s="638"/>
      <c r="J15" s="617"/>
      <c r="K15" s="773"/>
      <c r="L15" s="773"/>
      <c r="M15" s="773"/>
      <c r="N15" s="773"/>
      <c r="O15" s="773"/>
      <c r="P15" s="773"/>
      <c r="Q15" s="773"/>
      <c r="R15" s="773"/>
      <c r="S15" s="773"/>
      <c r="T15" s="773"/>
    </row>
    <row r="16" spans="1:20" s="572" customFormat="1" ht="18.75">
      <c r="A16" s="1215"/>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10" t="s">
        <v>590</v>
      </c>
      <c r="H19" s="1210"/>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1" t="s">
        <v>628</v>
      </c>
      <c r="M5" s="1231"/>
      <c r="N5" s="1231"/>
      <c r="O5" s="1231"/>
      <c r="P5" s="1231"/>
      <c r="Q5" s="1231"/>
      <c r="R5" s="1231"/>
      <c r="S5" s="1231"/>
      <c r="T5" s="1231"/>
      <c r="U5" s="666"/>
    </row>
    <row r="6" spans="1:34" ht="3" customHeight="1">
      <c r="J6" s="688"/>
      <c r="K6" s="688"/>
      <c r="L6" s="756"/>
      <c r="M6" s="756"/>
      <c r="N6" s="756"/>
      <c r="O6" s="757"/>
      <c r="P6" s="757"/>
      <c r="Q6" s="757"/>
      <c r="R6" s="757"/>
      <c r="S6" s="757"/>
      <c r="T6" s="757"/>
      <c r="U6" s="757"/>
      <c r="V6" s="806"/>
    </row>
    <row r="7" spans="1:34" ht="33.75">
      <c r="J7" s="688"/>
      <c r="K7" s="688"/>
      <c r="L7" s="756"/>
      <c r="M7" s="619" t="s">
        <v>742</v>
      </c>
      <c r="N7" s="756"/>
      <c r="O7" s="1258"/>
      <c r="P7" s="1259"/>
      <c r="Q7" s="1259"/>
      <c r="R7" s="1259"/>
      <c r="S7" s="1259"/>
      <c r="T7" s="126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37" t="str">
        <f>IF(NameOrPr_ch="",IF(NameOrPr="","",NameOrPr),NameOrPr_ch)</f>
        <v>Региональная служба по тарифам ХМАО-ЮГРЫ</v>
      </c>
      <c r="P9" s="1237"/>
      <c r="Q9" s="1237"/>
      <c r="R9" s="1237"/>
      <c r="S9" s="1237"/>
      <c r="T9" s="1237"/>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593</v>
      </c>
      <c r="N10" s="668"/>
      <c r="O10" s="1237" t="str">
        <f>IF(datePr_ch="",IF(datePr="","",datePr),datePr_ch)</f>
        <v>13.04.2023</v>
      </c>
      <c r="P10" s="1237"/>
      <c r="Q10" s="1237"/>
      <c r="R10" s="1237"/>
      <c r="S10" s="1237"/>
      <c r="T10" s="1237"/>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592</v>
      </c>
      <c r="N11" s="668"/>
      <c r="O11" s="1237" t="str">
        <f>IF(numberPr_ch="",IF(numberPr="","",numberPr),numberPr_ch)</f>
        <v>18-нп</v>
      </c>
      <c r="P11" s="1237"/>
      <c r="Q11" s="1237"/>
      <c r="R11" s="1237"/>
      <c r="S11" s="1237"/>
      <c r="T11" s="1237"/>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37" t="str">
        <f>IF(IstPub_ch="",IF(IstPub="","",IstPub),IstPub_ch)</f>
        <v>«Официальном интернет-портале правовой информации» (www.pravo.gov.ru) 21.04.2023 г.</v>
      </c>
      <c r="P12" s="1237"/>
      <c r="Q12" s="1237"/>
      <c r="R12" s="1237"/>
      <c r="S12" s="1237"/>
      <c r="T12" s="1237"/>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2"/>
      <c r="M13" s="1232"/>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38"/>
      <c r="P14" s="1238"/>
      <c r="Q14" s="1238"/>
      <c r="R14" s="1238"/>
      <c r="S14" s="1238"/>
      <c r="T14" s="1238"/>
      <c r="U14" s="1238"/>
    </row>
    <row r="15" spans="1:34">
      <c r="J15" s="688"/>
      <c r="K15" s="688"/>
      <c r="L15" s="1155" t="s">
        <v>454</v>
      </c>
      <c r="M15" s="1155"/>
      <c r="N15" s="1155"/>
      <c r="O15" s="1155"/>
      <c r="P15" s="1155"/>
      <c r="Q15" s="1155"/>
      <c r="R15" s="1155"/>
      <c r="S15" s="1155"/>
      <c r="T15" s="1155"/>
      <c r="U15" s="1155"/>
      <c r="V15" s="1155"/>
      <c r="W15" s="1155" t="s">
        <v>455</v>
      </c>
    </row>
    <row r="16" spans="1:34" ht="14.25" customHeight="1">
      <c r="J16" s="688"/>
      <c r="K16" s="688"/>
      <c r="L16" s="1244" t="s">
        <v>92</v>
      </c>
      <c r="M16" s="1244" t="s">
        <v>636</v>
      </c>
      <c r="N16" s="663"/>
      <c r="O16" s="1245" t="s">
        <v>638</v>
      </c>
      <c r="P16" s="1246"/>
      <c r="Q16" s="1246"/>
      <c r="R16" s="1246"/>
      <c r="S16" s="1246"/>
      <c r="T16" s="1247"/>
      <c r="U16" s="1228" t="s">
        <v>341</v>
      </c>
      <c r="V16" s="1241" t="s">
        <v>275</v>
      </c>
      <c r="W16" s="1155"/>
    </row>
    <row r="17" spans="1:36" ht="14.25" customHeight="1">
      <c r="J17" s="688"/>
      <c r="K17" s="688"/>
      <c r="L17" s="1244"/>
      <c r="M17" s="1244"/>
      <c r="N17" s="664"/>
      <c r="O17" s="1250" t="s">
        <v>602</v>
      </c>
      <c r="P17" s="1248" t="s">
        <v>271</v>
      </c>
      <c r="Q17" s="1249"/>
      <c r="R17" s="1225" t="s">
        <v>651</v>
      </c>
      <c r="S17" s="1226"/>
      <c r="T17" s="1227"/>
      <c r="U17" s="1229"/>
      <c r="V17" s="1242"/>
      <c r="W17" s="1155"/>
    </row>
    <row r="18" spans="1:36" ht="33.75" customHeight="1">
      <c r="J18" s="688"/>
      <c r="K18" s="688"/>
      <c r="L18" s="1244"/>
      <c r="M18" s="1244"/>
      <c r="N18" s="665"/>
      <c r="O18" s="1251"/>
      <c r="P18" s="758" t="s">
        <v>603</v>
      </c>
      <c r="Q18" s="758" t="s">
        <v>6</v>
      </c>
      <c r="R18" s="782" t="s">
        <v>274</v>
      </c>
      <c r="S18" s="1239" t="s">
        <v>273</v>
      </c>
      <c r="T18" s="1240"/>
      <c r="U18" s="1230"/>
      <c r="V18" s="1243"/>
      <c r="W18" s="1155"/>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3">
        <f ca="1">OFFSET(S19,0,-1)+1</f>
        <v>7</v>
      </c>
      <c r="T19" s="1233"/>
      <c r="U19" s="780">
        <f ca="1">OFFSET(U19,0,-2)+1</f>
        <v>8</v>
      </c>
      <c r="V19" s="651">
        <f ca="1">OFFSET(V19,0,-1)</f>
        <v>8</v>
      </c>
      <c r="W19" s="780">
        <f ca="1">OFFSET(W19,0,-1)+1</f>
        <v>9</v>
      </c>
    </row>
    <row r="20" spans="1:36" ht="22.5">
      <c r="A20" s="1217">
        <v>1</v>
      </c>
      <c r="B20" s="885"/>
      <c r="C20" s="885"/>
      <c r="D20" s="885"/>
      <c r="E20" s="886"/>
      <c r="F20" s="887"/>
      <c r="G20" s="887"/>
      <c r="H20" s="887"/>
      <c r="I20" s="888"/>
      <c r="J20" s="883"/>
      <c r="K20" s="890"/>
      <c r="L20" s="783">
        <f>mergeValue(A20)</f>
        <v>1</v>
      </c>
      <c r="M20" s="643" t="s">
        <v>20</v>
      </c>
      <c r="N20" s="648"/>
      <c r="O20" s="1218"/>
      <c r="P20" s="1218"/>
      <c r="Q20" s="1218"/>
      <c r="R20" s="1218"/>
      <c r="S20" s="1218"/>
      <c r="T20" s="1218"/>
      <c r="U20" s="1218"/>
      <c r="V20" s="1218"/>
      <c r="W20" s="632" t="s">
        <v>476</v>
      </c>
      <c r="Y20" s="831"/>
      <c r="Z20" s="831" t="str">
        <f t="shared" ref="Z20:Z33" si="0">IF(M20="","",M20 )</f>
        <v>Наименование тарифа</v>
      </c>
      <c r="AA20" s="831"/>
      <c r="AB20" s="831"/>
      <c r="AC20" s="831"/>
      <c r="AI20" s="810"/>
      <c r="AJ20" s="810"/>
    </row>
    <row r="21" spans="1:36" ht="22.5">
      <c r="A21" s="1217"/>
      <c r="B21" s="1217">
        <v>1</v>
      </c>
      <c r="C21" s="885"/>
      <c r="D21" s="885"/>
      <c r="E21" s="887"/>
      <c r="F21" s="887"/>
      <c r="G21" s="887"/>
      <c r="H21" s="887"/>
      <c r="I21" s="882"/>
      <c r="J21" s="881"/>
      <c r="K21" s="884"/>
      <c r="L21" s="783" t="str">
        <f>mergeValue(A21) &amp;"."&amp; mergeValue(B21)</f>
        <v>1.1</v>
      </c>
      <c r="M21" s="694" t="s">
        <v>16</v>
      </c>
      <c r="N21" s="648"/>
      <c r="O21" s="1218"/>
      <c r="P21" s="1218"/>
      <c r="Q21" s="1218"/>
      <c r="R21" s="1218"/>
      <c r="S21" s="1218"/>
      <c r="T21" s="1218"/>
      <c r="U21" s="1218"/>
      <c r="V21" s="1218"/>
      <c r="W21" s="632" t="s">
        <v>477</v>
      </c>
      <c r="Y21" s="831"/>
      <c r="Z21" s="831" t="str">
        <f t="shared" si="0"/>
        <v>Территория действия тарифа</v>
      </c>
      <c r="AA21" s="831"/>
      <c r="AB21" s="831"/>
      <c r="AC21" s="831"/>
      <c r="AI21" s="810"/>
      <c r="AJ21" s="810"/>
    </row>
    <row r="22" spans="1:36" ht="22.5">
      <c r="A22" s="1217"/>
      <c r="B22" s="1217"/>
      <c r="C22" s="1217">
        <v>1</v>
      </c>
      <c r="D22" s="885"/>
      <c r="E22" s="887"/>
      <c r="F22" s="887"/>
      <c r="G22" s="887"/>
      <c r="H22" s="887"/>
      <c r="I22" s="889"/>
      <c r="J22" s="881"/>
      <c r="K22" s="884"/>
      <c r="L22" s="783" t="str">
        <f>mergeValue(A22) &amp;"."&amp; mergeValue(B22)&amp;"."&amp; mergeValue(C22)</f>
        <v>1.1.1</v>
      </c>
      <c r="M22" s="695" t="s">
        <v>7</v>
      </c>
      <c r="N22" s="648"/>
      <c r="O22" s="1218"/>
      <c r="P22" s="1218"/>
      <c r="Q22" s="1218"/>
      <c r="R22" s="1218"/>
      <c r="S22" s="1218"/>
      <c r="T22" s="1218"/>
      <c r="U22" s="1218"/>
      <c r="V22" s="1218"/>
      <c r="W22" s="632" t="s">
        <v>630</v>
      </c>
      <c r="Y22" s="831"/>
      <c r="Z22" s="831" t="str">
        <f t="shared" si="0"/>
        <v xml:space="preserve">Наименование системы теплоснабжения </v>
      </c>
      <c r="AA22" s="831"/>
      <c r="AB22" s="831"/>
      <c r="AC22" s="831"/>
      <c r="AI22" s="810"/>
      <c r="AJ22" s="810"/>
    </row>
    <row r="23" spans="1:36" ht="22.5">
      <c r="A23" s="1217"/>
      <c r="B23" s="1217"/>
      <c r="C23" s="1217"/>
      <c r="D23" s="1217">
        <v>1</v>
      </c>
      <c r="E23" s="887"/>
      <c r="F23" s="887"/>
      <c r="G23" s="887"/>
      <c r="H23" s="887"/>
      <c r="I23" s="889"/>
      <c r="J23" s="881"/>
      <c r="K23" s="884"/>
      <c r="L23" s="783" t="str">
        <f>mergeValue(A23) &amp;"."&amp; mergeValue(B23)&amp;"."&amp; mergeValue(C23)&amp;"."&amp; mergeValue(D23)</f>
        <v>1.1.1.1</v>
      </c>
      <c r="M23" s="696" t="s">
        <v>22</v>
      </c>
      <c r="N23" s="648"/>
      <c r="O23" s="1218"/>
      <c r="P23" s="1218"/>
      <c r="Q23" s="1218"/>
      <c r="R23" s="1218"/>
      <c r="S23" s="1218"/>
      <c r="T23" s="1218"/>
      <c r="U23" s="1218"/>
      <c r="V23" s="1218"/>
      <c r="W23" s="632" t="s">
        <v>631</v>
      </c>
      <c r="Y23" s="831"/>
      <c r="Z23" s="831" t="str">
        <f t="shared" si="0"/>
        <v xml:space="preserve">Источник тепловой энергии  </v>
      </c>
      <c r="AA23" s="831"/>
      <c r="AB23" s="831"/>
      <c r="AC23" s="831"/>
      <c r="AI23" s="810"/>
      <c r="AJ23" s="810"/>
    </row>
    <row r="24" spans="1:36" ht="101.25">
      <c r="A24" s="1217"/>
      <c r="B24" s="1217"/>
      <c r="C24" s="1217"/>
      <c r="D24" s="1217"/>
      <c r="E24" s="1217">
        <v>1</v>
      </c>
      <c r="F24" s="887"/>
      <c r="G24" s="887"/>
      <c r="H24" s="885">
        <v>1</v>
      </c>
      <c r="I24" s="1217">
        <v>1</v>
      </c>
      <c r="J24" s="887"/>
      <c r="K24" s="892"/>
      <c r="L24" s="783" t="str">
        <f>mergeValue(A24) &amp;"."&amp; mergeValue(B24)&amp;"."&amp; mergeValue(C24)&amp;"."&amp; mergeValue(D24)&amp;"."&amp; mergeValue(E24)</f>
        <v>1.1.1.1.1</v>
      </c>
      <c r="M24" s="556" t="s">
        <v>9</v>
      </c>
      <c r="N24" s="648"/>
      <c r="O24" s="1219"/>
      <c r="P24" s="1219"/>
      <c r="Q24" s="1219"/>
      <c r="R24" s="1219"/>
      <c r="S24" s="1219"/>
      <c r="T24" s="1219"/>
      <c r="U24" s="1219"/>
      <c r="V24" s="1219"/>
      <c r="W24" s="632" t="s">
        <v>635</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17"/>
      <c r="B25" s="1217"/>
      <c r="C25" s="1217"/>
      <c r="D25" s="1217"/>
      <c r="E25" s="1217"/>
      <c r="F25" s="1217">
        <v>1</v>
      </c>
      <c r="G25" s="885"/>
      <c r="H25" s="885"/>
      <c r="I25" s="1217"/>
      <c r="J25" s="1217">
        <v>1</v>
      </c>
      <c r="K25" s="893"/>
      <c r="L25" s="783" t="str">
        <f>mergeValue(A25) &amp;"."&amp; mergeValue(B25)&amp;"."&amp; mergeValue(C25)&amp;"."&amp; mergeValue(D25)&amp;"."&amp; mergeValue(E25)&amp;"."&amp; mergeValue(F25)</f>
        <v>1.1.1.1.1.1</v>
      </c>
      <c r="M25" s="557" t="s">
        <v>10</v>
      </c>
      <c r="N25" s="648"/>
      <c r="O25" s="1219"/>
      <c r="P25" s="1219"/>
      <c r="Q25" s="1219"/>
      <c r="R25" s="1219"/>
      <c r="S25" s="1219"/>
      <c r="T25" s="1219"/>
      <c r="U25" s="1219"/>
      <c r="V25" s="1219"/>
      <c r="W25" s="632" t="s">
        <v>633</v>
      </c>
      <c r="Y25" s="831"/>
      <c r="Z25" s="831" t="str">
        <f t="shared" si="0"/>
        <v>Группа потребителей</v>
      </c>
      <c r="AA25" s="831"/>
      <c r="AB25" s="831"/>
      <c r="AC25" s="831"/>
      <c r="AI25" s="810"/>
      <c r="AJ25" s="810"/>
    </row>
    <row r="26" spans="1:36" ht="189" customHeight="1">
      <c r="A26" s="1217"/>
      <c r="B26" s="1217"/>
      <c r="C26" s="1217"/>
      <c r="D26" s="1217"/>
      <c r="E26" s="1217"/>
      <c r="F26" s="1217"/>
      <c r="G26" s="885">
        <v>1</v>
      </c>
      <c r="H26" s="885"/>
      <c r="I26" s="1217"/>
      <c r="J26" s="1217"/>
      <c r="K26" s="893">
        <v>1</v>
      </c>
      <c r="L26" s="783" t="str">
        <f>mergeValue(A26) &amp;"."&amp; mergeValue(B26)&amp;"."&amp; mergeValue(C26)&amp;"."&amp; mergeValue(D26)&amp;"."&amp; mergeValue(E26)&amp;"."&amp; mergeValue(F26)&amp;"."&amp; mergeValue(G26)</f>
        <v>1.1.1.1.1.1.1</v>
      </c>
      <c r="M26" s="1071"/>
      <c r="N26" s="648"/>
      <c r="O26" s="765"/>
      <c r="P26" s="765"/>
      <c r="Q26" s="1096"/>
      <c r="R26" s="1223"/>
      <c r="S26" s="1224" t="s">
        <v>84</v>
      </c>
      <c r="T26" s="1223"/>
      <c r="U26" s="1224" t="s">
        <v>85</v>
      </c>
      <c r="V26" s="765"/>
      <c r="W26" s="1234" t="s">
        <v>652</v>
      </c>
      <c r="X26" s="810" t="str">
        <f>strCheckDate(O27:V27)</f>
        <v/>
      </c>
      <c r="Y26" s="831"/>
      <c r="Z26" s="831" t="str">
        <f t="shared" si="0"/>
        <v/>
      </c>
      <c r="AA26" s="831"/>
      <c r="AB26" s="831"/>
      <c r="AC26" s="831"/>
      <c r="AI26" s="810"/>
      <c r="AJ26" s="810"/>
    </row>
    <row r="27" spans="1:36" ht="11.25" hidden="1">
      <c r="A27" s="1217"/>
      <c r="B27" s="1217"/>
      <c r="C27" s="1217"/>
      <c r="D27" s="1217"/>
      <c r="E27" s="1217"/>
      <c r="F27" s="1217"/>
      <c r="G27" s="885"/>
      <c r="H27" s="885"/>
      <c r="I27" s="1217"/>
      <c r="J27" s="1217"/>
      <c r="K27" s="893"/>
      <c r="L27" s="802"/>
      <c r="M27" s="648"/>
      <c r="N27" s="648"/>
      <c r="O27" s="765"/>
      <c r="P27" s="765"/>
      <c r="Q27" s="771" t="str">
        <f>R26 &amp; "-" &amp; T26</f>
        <v>-</v>
      </c>
      <c r="R27" s="1223"/>
      <c r="S27" s="1224"/>
      <c r="T27" s="1223"/>
      <c r="U27" s="1224"/>
      <c r="V27" s="765"/>
      <c r="W27" s="1235"/>
      <c r="Y27" s="831"/>
      <c r="Z27" s="831" t="str">
        <f t="shared" si="0"/>
        <v/>
      </c>
      <c r="AA27" s="831"/>
      <c r="AB27" s="831"/>
      <c r="AC27" s="831"/>
      <c r="AI27" s="810"/>
      <c r="AJ27" s="810"/>
    </row>
    <row r="28" spans="1:36" ht="15" customHeight="1">
      <c r="A28" s="1217"/>
      <c r="B28" s="1217"/>
      <c r="C28" s="1217"/>
      <c r="D28" s="1217"/>
      <c r="E28" s="1217"/>
      <c r="F28" s="1217"/>
      <c r="G28" s="887"/>
      <c r="H28" s="885"/>
      <c r="I28" s="1217"/>
      <c r="J28" s="1217"/>
      <c r="K28" s="892"/>
      <c r="L28" s="690"/>
      <c r="M28" s="559" t="s">
        <v>25</v>
      </c>
      <c r="N28" s="767"/>
      <c r="O28" s="767"/>
      <c r="P28" s="767"/>
      <c r="Q28" s="767"/>
      <c r="R28" s="767"/>
      <c r="S28" s="767"/>
      <c r="T28" s="767"/>
      <c r="U28" s="767"/>
      <c r="V28" s="764"/>
      <c r="W28" s="1236"/>
      <c r="Y28" s="831"/>
      <c r="Z28" s="831" t="str">
        <f t="shared" si="0"/>
        <v>Добавить вид теплоносителя (параметры теплоносителя)</v>
      </c>
      <c r="AA28" s="831"/>
      <c r="AB28" s="831"/>
      <c r="AC28" s="831"/>
      <c r="AI28" s="810"/>
      <c r="AJ28" s="810"/>
    </row>
    <row r="29" spans="1:36" ht="15" customHeight="1">
      <c r="A29" s="1217"/>
      <c r="B29" s="1217"/>
      <c r="C29" s="1217"/>
      <c r="D29" s="1217"/>
      <c r="E29" s="1217"/>
      <c r="F29" s="887"/>
      <c r="G29" s="887"/>
      <c r="H29" s="885"/>
      <c r="I29" s="1217"/>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17"/>
      <c r="B30" s="1217"/>
      <c r="C30" s="1217"/>
      <c r="D30" s="1217"/>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17"/>
      <c r="B31" s="1217"/>
      <c r="C31" s="1217"/>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17"/>
      <c r="B32" s="1217"/>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17"/>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10" t="s">
        <v>629</v>
      </c>
      <c r="N36" s="1210"/>
      <c r="O36" s="1210"/>
      <c r="P36" s="1210"/>
      <c r="Q36" s="1210"/>
      <c r="R36" s="1210"/>
      <c r="S36" s="1210"/>
      <c r="T36" s="1210"/>
      <c r="U36" s="1210"/>
      <c r="V36" s="1210"/>
      <c r="W36" s="121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11" t="s">
        <v>491</v>
      </c>
      <c r="G2" s="1212"/>
      <c r="H2" s="1213"/>
      <c r="I2" s="642"/>
    </row>
    <row r="3" spans="1:20" ht="3" customHeight="1"/>
    <row r="4" spans="1:20" s="572" customFormat="1" ht="11.25">
      <c r="A4" s="592"/>
      <c r="B4" s="592"/>
      <c r="C4" s="592"/>
      <c r="D4" s="592"/>
      <c r="F4" s="1155" t="s">
        <v>454</v>
      </c>
      <c r="G4" s="1155"/>
      <c r="H4" s="1155"/>
      <c r="I4" s="121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24.04.2023</v>
      </c>
      <c r="I7" s="583" t="s">
        <v>493</v>
      </c>
      <c r="J7" s="617"/>
      <c r="K7" s="592"/>
      <c r="L7" s="592"/>
      <c r="M7" s="592"/>
      <c r="N7" s="592"/>
      <c r="O7" s="592"/>
      <c r="P7" s="592"/>
      <c r="Q7" s="592"/>
      <c r="R7" s="592"/>
      <c r="S7" s="592"/>
      <c r="T7" s="592"/>
    </row>
    <row r="8" spans="1:20" s="572" customFormat="1" ht="45">
      <c r="A8" s="1215">
        <v>1</v>
      </c>
      <c r="B8" s="592"/>
      <c r="C8" s="592"/>
      <c r="D8" s="592"/>
      <c r="F8" s="618" t="str">
        <f>"2." &amp;mergeValue(A8)</f>
        <v>2.1</v>
      </c>
      <c r="G8" s="634" t="s">
        <v>494</v>
      </c>
      <c r="H8" s="606"/>
      <c r="I8" s="583" t="s">
        <v>587</v>
      </c>
      <c r="J8" s="617"/>
      <c r="K8" s="592"/>
      <c r="L8" s="592"/>
      <c r="M8" s="592"/>
      <c r="N8" s="592"/>
      <c r="O8" s="592"/>
      <c r="P8" s="592"/>
      <c r="Q8" s="592"/>
      <c r="R8" s="592"/>
      <c r="S8" s="592"/>
      <c r="T8" s="592"/>
    </row>
    <row r="9" spans="1:20" s="572" customFormat="1" ht="22.5">
      <c r="A9" s="1215"/>
      <c r="B9" s="592"/>
      <c r="C9" s="592"/>
      <c r="D9" s="592"/>
      <c r="F9" s="618" t="str">
        <f>"3." &amp;mergeValue(A9)</f>
        <v>3.1</v>
      </c>
      <c r="G9" s="634" t="s">
        <v>495</v>
      </c>
      <c r="H9" s="606"/>
      <c r="I9" s="583" t="s">
        <v>585</v>
      </c>
      <c r="J9" s="617"/>
      <c r="K9" s="592"/>
      <c r="L9" s="592"/>
      <c r="M9" s="592"/>
      <c r="N9" s="592"/>
      <c r="O9" s="592"/>
      <c r="P9" s="592"/>
      <c r="Q9" s="592"/>
      <c r="R9" s="592"/>
      <c r="S9" s="592"/>
      <c r="T9" s="592"/>
    </row>
    <row r="10" spans="1:20" s="572" customFormat="1" ht="22.5">
      <c r="A10" s="121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5"/>
      <c r="B11" s="1215">
        <v>1</v>
      </c>
      <c r="C11" s="625"/>
      <c r="D11" s="625"/>
      <c r="F11" s="618" t="str">
        <f>"4."&amp;mergeValue(A11) &amp;"."&amp;mergeValue(B11)</f>
        <v>4.1.1</v>
      </c>
      <c r="G11" s="613" t="s">
        <v>589</v>
      </c>
      <c r="H11" s="606" t="str">
        <f>IF(region_name="","",region_name)</f>
        <v>Ханты-Мансийский автономный округ</v>
      </c>
      <c r="I11" s="583" t="s">
        <v>499</v>
      </c>
      <c r="J11" s="617"/>
      <c r="K11" s="592"/>
      <c r="L11" s="592"/>
      <c r="M11" s="592"/>
      <c r="N11" s="592"/>
      <c r="O11" s="592"/>
      <c r="P11" s="592"/>
      <c r="Q11" s="592"/>
      <c r="R11" s="592"/>
      <c r="S11" s="592"/>
      <c r="T11" s="592"/>
    </row>
    <row r="12" spans="1:20" s="572" customFormat="1" ht="22.5">
      <c r="A12" s="1215"/>
      <c r="B12" s="1215"/>
      <c r="C12" s="121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5"/>
      <c r="B13" s="1215"/>
      <c r="C13" s="1215"/>
      <c r="D13" s="625">
        <v>1</v>
      </c>
      <c r="F13" s="618" t="str">
        <f>"4."&amp;mergeValue(A13) &amp;"."&amp;mergeValue(B13)&amp;"."&amp;mergeValue(C13)&amp;"."&amp;mergeValue(D13)</f>
        <v>4.1.1.1.1</v>
      </c>
      <c r="G13" s="635" t="s">
        <v>498</v>
      </c>
      <c r="H13" s="606"/>
      <c r="I13" s="1216" t="s">
        <v>588</v>
      </c>
      <c r="J13" s="617"/>
      <c r="K13" s="592"/>
      <c r="L13" s="592"/>
      <c r="M13" s="592"/>
      <c r="N13" s="592"/>
      <c r="O13" s="592"/>
      <c r="P13" s="592"/>
      <c r="Q13" s="592"/>
      <c r="R13" s="592"/>
      <c r="S13" s="592"/>
      <c r="T13" s="592"/>
    </row>
    <row r="14" spans="1:20" s="572" customFormat="1" ht="18.75">
      <c r="A14" s="1215"/>
      <c r="B14" s="1215"/>
      <c r="C14" s="1215"/>
      <c r="D14" s="625"/>
      <c r="F14" s="621"/>
      <c r="G14" s="552" t="s">
        <v>4</v>
      </c>
      <c r="H14" s="626"/>
      <c r="I14" s="1216"/>
      <c r="J14" s="617"/>
      <c r="K14" s="592"/>
      <c r="L14" s="592"/>
      <c r="M14" s="592"/>
      <c r="N14" s="592"/>
      <c r="O14" s="592"/>
      <c r="P14" s="592"/>
      <c r="Q14" s="592"/>
      <c r="R14" s="592"/>
      <c r="S14" s="592"/>
      <c r="T14" s="592"/>
    </row>
    <row r="15" spans="1:20" s="572" customFormat="1" ht="18.75">
      <c r="A15" s="1215"/>
      <c r="B15" s="1215"/>
      <c r="C15" s="625"/>
      <c r="D15" s="625"/>
      <c r="F15" s="636"/>
      <c r="G15" s="579" t="s">
        <v>403</v>
      </c>
      <c r="H15" s="637"/>
      <c r="I15" s="638"/>
      <c r="J15" s="617"/>
      <c r="K15" s="592"/>
      <c r="L15" s="592"/>
      <c r="M15" s="592"/>
      <c r="N15" s="592"/>
      <c r="O15" s="592"/>
      <c r="P15" s="592"/>
      <c r="Q15" s="592"/>
      <c r="R15" s="592"/>
      <c r="S15" s="592"/>
      <c r="T15" s="592"/>
    </row>
    <row r="16" spans="1:20" s="572" customFormat="1" ht="18.75">
      <c r="A16" s="121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10" t="s">
        <v>590</v>
      </c>
      <c r="H19" s="121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1" t="s">
        <v>628</v>
      </c>
      <c r="M5" s="1231"/>
      <c r="N5" s="1231"/>
      <c r="O5" s="1231"/>
      <c r="P5" s="1231"/>
      <c r="Q5" s="1231"/>
      <c r="R5" s="1231"/>
      <c r="S5" s="1231"/>
      <c r="T5" s="1231"/>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37" t="str">
        <f>IF(NameOrPr_ch="",IF(NameOrPr="","",NameOrPr),NameOrPr_ch)</f>
        <v>Региональная служба по тарифам ХМАО-ЮГРЫ</v>
      </c>
      <c r="P7" s="1237"/>
      <c r="Q7" s="1237"/>
      <c r="R7" s="1237"/>
      <c r="S7" s="1237"/>
      <c r="T7" s="1237"/>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593</v>
      </c>
      <c r="N8" s="668"/>
      <c r="O8" s="1237" t="str">
        <f>IF(datePr_ch="",IF(datePr="","",datePr),datePr_ch)</f>
        <v>13.04.2023</v>
      </c>
      <c r="P8" s="1237"/>
      <c r="Q8" s="1237"/>
      <c r="R8" s="1237"/>
      <c r="S8" s="1237"/>
      <c r="T8" s="1237"/>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592</v>
      </c>
      <c r="N9" s="668"/>
      <c r="O9" s="1237" t="str">
        <f>IF(numberPr_ch="",IF(numberPr="","",numberPr),numberPr_ch)</f>
        <v>18-нп</v>
      </c>
      <c r="P9" s="1237"/>
      <c r="Q9" s="1237"/>
      <c r="R9" s="1237"/>
      <c r="S9" s="1237"/>
      <c r="T9" s="1237"/>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37" t="str">
        <f>IF(IstPub_ch="",IF(IstPub="","",IstPub),IstPub_ch)</f>
        <v>«Официальном интернет-портале правовой информации» (www.pravo.gov.ru) 21.04.2023 г.</v>
      </c>
      <c r="P10" s="1237"/>
      <c r="Q10" s="1237"/>
      <c r="R10" s="1237"/>
      <c r="S10" s="1237"/>
      <c r="T10" s="1237"/>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62"/>
      <c r="P12" s="1262"/>
      <c r="Q12" s="1262"/>
      <c r="R12" s="1262"/>
      <c r="S12" s="1262"/>
      <c r="T12" s="1262"/>
      <c r="U12" s="1262"/>
    </row>
    <row r="13" spans="1:33">
      <c r="J13" s="483"/>
      <c r="K13" s="483"/>
      <c r="L13" s="1155" t="s">
        <v>454</v>
      </c>
      <c r="M13" s="1155"/>
      <c r="N13" s="1155"/>
      <c r="O13" s="1155"/>
      <c r="P13" s="1155"/>
      <c r="Q13" s="1155"/>
      <c r="R13" s="1155"/>
      <c r="S13" s="1155"/>
      <c r="T13" s="1155"/>
      <c r="U13" s="1155"/>
      <c r="V13" s="1155"/>
      <c r="W13" s="1155" t="s">
        <v>455</v>
      </c>
    </row>
    <row r="14" spans="1:33" ht="14.25" customHeight="1">
      <c r="J14" s="483"/>
      <c r="K14" s="483"/>
      <c r="L14" s="1244" t="s">
        <v>92</v>
      </c>
      <c r="M14" s="1244" t="s">
        <v>636</v>
      </c>
      <c r="N14" s="476"/>
      <c r="O14" s="1245" t="s">
        <v>638</v>
      </c>
      <c r="P14" s="1246"/>
      <c r="Q14" s="1246"/>
      <c r="R14" s="1246"/>
      <c r="S14" s="1246"/>
      <c r="T14" s="1247"/>
      <c r="U14" s="1228" t="s">
        <v>341</v>
      </c>
      <c r="V14" s="1261" t="s">
        <v>275</v>
      </c>
      <c r="W14" s="1155"/>
    </row>
    <row r="15" spans="1:33" ht="14.25" customHeight="1">
      <c r="J15" s="483"/>
      <c r="K15" s="483"/>
      <c r="L15" s="1244"/>
      <c r="M15" s="1244"/>
      <c r="N15" s="475"/>
      <c r="O15" s="1250" t="s">
        <v>637</v>
      </c>
      <c r="P15" s="657"/>
      <c r="Q15" s="657"/>
      <c r="R15" s="1226" t="s">
        <v>651</v>
      </c>
      <c r="S15" s="1226"/>
      <c r="T15" s="1227"/>
      <c r="U15" s="1229"/>
      <c r="V15" s="1261"/>
      <c r="W15" s="1155"/>
    </row>
    <row r="16" spans="1:33" ht="30.75" customHeight="1">
      <c r="J16" s="483"/>
      <c r="K16" s="483"/>
      <c r="L16" s="1244"/>
      <c r="M16" s="1244"/>
      <c r="N16" s="474"/>
      <c r="O16" s="1251"/>
      <c r="P16" s="655"/>
      <c r="Q16" s="656"/>
      <c r="R16" s="538" t="s">
        <v>274</v>
      </c>
      <c r="S16" s="1239" t="s">
        <v>273</v>
      </c>
      <c r="T16" s="1240"/>
      <c r="U16" s="1230"/>
      <c r="V16" s="1261"/>
      <c r="W16" s="1155"/>
    </row>
    <row r="17" spans="1:33">
      <c r="J17" s="483"/>
      <c r="K17" s="491">
        <v>1</v>
      </c>
      <c r="L17" s="639" t="s">
        <v>93</v>
      </c>
      <c r="M17" s="639" t="s">
        <v>49</v>
      </c>
      <c r="N17" s="511" t="s">
        <v>49</v>
      </c>
      <c r="O17" s="640">
        <f ca="1">OFFSET(O17,0,-1)+1</f>
        <v>3</v>
      </c>
      <c r="P17" s="641">
        <f ca="1">OFFSET(P17,0,-1)</f>
        <v>3</v>
      </c>
      <c r="Q17" s="641">
        <f ca="1">OFFSET(Q17,0,-1)</f>
        <v>3</v>
      </c>
      <c r="R17" s="640">
        <f ca="1">OFFSET(R17,0,-1)+1</f>
        <v>4</v>
      </c>
      <c r="S17" s="1264">
        <f ca="1">OFFSET(S17,0,-1)+1</f>
        <v>5</v>
      </c>
      <c r="T17" s="1264"/>
      <c r="U17" s="640">
        <f ca="1">OFFSET(U17,0,-2)+1</f>
        <v>6</v>
      </c>
      <c r="V17" s="641">
        <f ca="1">OFFSET(V17,0,-1)</f>
        <v>6</v>
      </c>
      <c r="W17" s="640">
        <f ca="1">OFFSET(W17,0,-1)+1</f>
        <v>7</v>
      </c>
    </row>
    <row r="18" spans="1:33" ht="22.5">
      <c r="A18" s="1217">
        <v>1</v>
      </c>
      <c r="B18" s="903"/>
      <c r="C18" s="903"/>
      <c r="D18" s="903"/>
      <c r="E18" s="904"/>
      <c r="F18" s="905"/>
      <c r="G18" s="905"/>
      <c r="H18" s="905"/>
      <c r="I18" s="906"/>
      <c r="J18" s="901"/>
      <c r="K18" s="908"/>
      <c r="L18" s="595">
        <f>mergeValue(A18)</f>
        <v>1</v>
      </c>
      <c r="M18" s="643" t="s">
        <v>20</v>
      </c>
      <c r="N18" s="582"/>
      <c r="O18" s="1263"/>
      <c r="P18" s="1263"/>
      <c r="Q18" s="1263"/>
      <c r="R18" s="1263"/>
      <c r="S18" s="1263"/>
      <c r="T18" s="1263"/>
      <c r="U18" s="1263"/>
      <c r="V18" s="1263"/>
      <c r="W18" s="632" t="s">
        <v>476</v>
      </c>
    </row>
    <row r="19" spans="1:33" ht="22.5">
      <c r="A19" s="1217"/>
      <c r="B19" s="1217">
        <v>1</v>
      </c>
      <c r="C19" s="903"/>
      <c r="D19" s="903"/>
      <c r="E19" s="905"/>
      <c r="F19" s="905"/>
      <c r="G19" s="905"/>
      <c r="H19" s="905"/>
      <c r="I19" s="900"/>
      <c r="J19" s="899"/>
      <c r="K19" s="902"/>
      <c r="L19" s="595" t="str">
        <f>mergeValue(A19) &amp;"."&amp; mergeValue(B19)</f>
        <v>1.1</v>
      </c>
      <c r="M19" s="548" t="s">
        <v>16</v>
      </c>
      <c r="N19" s="582"/>
      <c r="O19" s="1263"/>
      <c r="P19" s="1263"/>
      <c r="Q19" s="1263"/>
      <c r="R19" s="1263"/>
      <c r="S19" s="1263"/>
      <c r="T19" s="1263"/>
      <c r="U19" s="1263"/>
      <c r="V19" s="1263"/>
      <c r="W19" s="632" t="s">
        <v>477</v>
      </c>
    </row>
    <row r="20" spans="1:33" ht="22.5">
      <c r="A20" s="1217"/>
      <c r="B20" s="1217"/>
      <c r="C20" s="1217">
        <v>1</v>
      </c>
      <c r="D20" s="903"/>
      <c r="E20" s="905"/>
      <c r="F20" s="905"/>
      <c r="G20" s="905"/>
      <c r="H20" s="905"/>
      <c r="I20" s="907"/>
      <c r="J20" s="899"/>
      <c r="K20" s="902"/>
      <c r="L20" s="595" t="str">
        <f>mergeValue(A20) &amp;"."&amp; mergeValue(B20)&amp;"."&amp; mergeValue(C20)</f>
        <v>1.1.1</v>
      </c>
      <c r="M20" s="549" t="s">
        <v>7</v>
      </c>
      <c r="N20" s="582"/>
      <c r="O20" s="1263"/>
      <c r="P20" s="1263"/>
      <c r="Q20" s="1263"/>
      <c r="R20" s="1263"/>
      <c r="S20" s="1263"/>
      <c r="T20" s="1263"/>
      <c r="U20" s="1263"/>
      <c r="V20" s="1263"/>
      <c r="W20" s="632" t="s">
        <v>630</v>
      </c>
    </row>
    <row r="21" spans="1:33" ht="22.5">
      <c r="A21" s="1217"/>
      <c r="B21" s="1217"/>
      <c r="C21" s="1217"/>
      <c r="D21" s="1217">
        <v>1</v>
      </c>
      <c r="E21" s="905"/>
      <c r="F21" s="905"/>
      <c r="G21" s="905"/>
      <c r="H21" s="905"/>
      <c r="I21" s="907"/>
      <c r="J21" s="899"/>
      <c r="K21" s="902"/>
      <c r="L21" s="595" t="str">
        <f>mergeValue(A21) &amp;"."&amp; mergeValue(B21)&amp;"."&amp; mergeValue(C21)&amp;"."&amp; mergeValue(D21)</f>
        <v>1.1.1.1</v>
      </c>
      <c r="M21" s="550" t="s">
        <v>22</v>
      </c>
      <c r="N21" s="582"/>
      <c r="O21" s="1263"/>
      <c r="P21" s="1263"/>
      <c r="Q21" s="1263"/>
      <c r="R21" s="1263"/>
      <c r="S21" s="1263"/>
      <c r="T21" s="1263"/>
      <c r="U21" s="1263"/>
      <c r="V21" s="1263"/>
      <c r="W21" s="632" t="s">
        <v>631</v>
      </c>
    </row>
    <row r="22" spans="1:33" ht="101.25">
      <c r="A22" s="1217"/>
      <c r="B22" s="1217"/>
      <c r="C22" s="1217"/>
      <c r="D22" s="1217"/>
      <c r="E22" s="1217">
        <v>1</v>
      </c>
      <c r="F22" s="905"/>
      <c r="G22" s="905"/>
      <c r="H22" s="903">
        <v>1</v>
      </c>
      <c r="I22" s="1217">
        <v>1</v>
      </c>
      <c r="J22" s="905"/>
      <c r="K22" s="910"/>
      <c r="L22" s="595" t="str">
        <f>mergeValue(A22) &amp;"."&amp; mergeValue(B22)&amp;"."&amp; mergeValue(C22)&amp;"."&amp; mergeValue(D22)&amp;"."&amp; mergeValue(E22)</f>
        <v>1.1.1.1.1</v>
      </c>
      <c r="M22" s="556" t="s">
        <v>9</v>
      </c>
      <c r="N22" s="583"/>
      <c r="O22" s="1219"/>
      <c r="P22" s="1219"/>
      <c r="Q22" s="1219"/>
      <c r="R22" s="1219"/>
      <c r="S22" s="1219"/>
      <c r="T22" s="1219"/>
      <c r="U22" s="1219"/>
      <c r="V22" s="1219"/>
      <c r="W22" s="632" t="s">
        <v>635</v>
      </c>
    </row>
    <row r="23" spans="1:33" ht="90">
      <c r="A23" s="1217"/>
      <c r="B23" s="1217"/>
      <c r="C23" s="1217"/>
      <c r="D23" s="1217"/>
      <c r="E23" s="1217"/>
      <c r="F23" s="1217">
        <v>1</v>
      </c>
      <c r="G23" s="903"/>
      <c r="H23" s="903"/>
      <c r="I23" s="1217"/>
      <c r="J23" s="1217">
        <v>1</v>
      </c>
      <c r="K23" s="911"/>
      <c r="L23" s="595" t="str">
        <f>mergeValue(A23) &amp;"."&amp; mergeValue(B23)&amp;"."&amp; mergeValue(C23)&amp;"."&amp; mergeValue(D23)&amp;"."&amp; mergeValue(E23)&amp;"."&amp; mergeValue(F23)</f>
        <v>1.1.1.1.1.1</v>
      </c>
      <c r="M23" s="557" t="s">
        <v>10</v>
      </c>
      <c r="N23" s="583"/>
      <c r="O23" s="1220"/>
      <c r="P23" s="1221"/>
      <c r="Q23" s="1221"/>
      <c r="R23" s="1221"/>
      <c r="S23" s="1221"/>
      <c r="T23" s="1221"/>
      <c r="U23" s="1221"/>
      <c r="V23" s="1222"/>
      <c r="W23" s="632" t="s">
        <v>633</v>
      </c>
      <c r="Y23" s="506" t="str">
        <f>strCheckUnique(Z23:Z26)</f>
        <v/>
      </c>
      <c r="AA23" s="506" t="str">
        <f>IF(O23="","",O23 &amp; ":_")</f>
        <v/>
      </c>
    </row>
    <row r="24" spans="1:33" ht="189" customHeight="1">
      <c r="A24" s="1217"/>
      <c r="B24" s="1217"/>
      <c r="C24" s="1217"/>
      <c r="D24" s="1217"/>
      <c r="E24" s="1217"/>
      <c r="F24" s="1217"/>
      <c r="G24" s="903">
        <v>1</v>
      </c>
      <c r="H24" s="903"/>
      <c r="I24" s="1217"/>
      <c r="J24" s="1217"/>
      <c r="K24" s="911">
        <v>1</v>
      </c>
      <c r="L24" s="595" t="str">
        <f>mergeValue(A24) &amp;"."&amp; mergeValue(B24)&amp;"."&amp; mergeValue(C24)&amp;"."&amp; mergeValue(D24)&amp;"."&amp; mergeValue(E24)&amp;"."&amp; mergeValue(F24)&amp;"."&amp; mergeValue(G24)</f>
        <v>1.1.1.1.1.1.1</v>
      </c>
      <c r="M24" s="1071"/>
      <c r="N24" s="588"/>
      <c r="O24" s="1080"/>
      <c r="P24" s="564"/>
      <c r="Q24" s="564"/>
      <c r="R24" s="1253"/>
      <c r="S24" s="1224" t="s">
        <v>84</v>
      </c>
      <c r="T24" s="1253"/>
      <c r="U24" s="1224" t="s">
        <v>85</v>
      </c>
      <c r="V24" s="580"/>
      <c r="W24" s="1234" t="s">
        <v>653</v>
      </c>
      <c r="X24" s="502" t="str">
        <f>strCheckDate(O25:V25)</f>
        <v/>
      </c>
      <c r="Y24" s="506"/>
      <c r="Z24" s="506" t="str">
        <f>IF(M24="","",M24 )</f>
        <v/>
      </c>
      <c r="AA24" s="506"/>
      <c r="AB24" s="506"/>
      <c r="AC24" s="506"/>
    </row>
    <row r="25" spans="1:33" ht="11.25" hidden="1">
      <c r="A25" s="1217"/>
      <c r="B25" s="1217"/>
      <c r="C25" s="1217"/>
      <c r="D25" s="1217"/>
      <c r="E25" s="1217"/>
      <c r="F25" s="1217"/>
      <c r="G25" s="903"/>
      <c r="H25" s="903"/>
      <c r="I25" s="1217"/>
      <c r="J25" s="1217"/>
      <c r="K25" s="911"/>
      <c r="L25" s="602"/>
      <c r="M25" s="648"/>
      <c r="N25" s="588"/>
      <c r="O25" s="586"/>
      <c r="P25" s="564"/>
      <c r="Q25" s="586" t="str">
        <f>R24 &amp; "-" &amp; T24</f>
        <v>-</v>
      </c>
      <c r="R25" s="1223"/>
      <c r="S25" s="1224"/>
      <c r="T25" s="1223"/>
      <c r="U25" s="1224"/>
      <c r="V25" s="580"/>
      <c r="W25" s="1235"/>
    </row>
    <row r="26" spans="1:33" s="477" customFormat="1" ht="15" customHeight="1">
      <c r="A26" s="1217"/>
      <c r="B26" s="1217"/>
      <c r="C26" s="1217"/>
      <c r="D26" s="1217"/>
      <c r="E26" s="1217"/>
      <c r="F26" s="1217"/>
      <c r="G26" s="905"/>
      <c r="H26" s="903"/>
      <c r="I26" s="1217"/>
      <c r="J26" s="1217"/>
      <c r="K26" s="910"/>
      <c r="L26" s="540"/>
      <c r="M26" s="559" t="s">
        <v>25</v>
      </c>
      <c r="N26" s="553"/>
      <c r="O26" s="547"/>
      <c r="P26" s="547"/>
      <c r="Q26" s="547"/>
      <c r="R26" s="575"/>
      <c r="S26" s="566"/>
      <c r="T26" s="565"/>
      <c r="U26" s="553"/>
      <c r="V26" s="562"/>
      <c r="W26" s="1236"/>
      <c r="X26" s="503"/>
      <c r="Y26" s="503"/>
      <c r="Z26" s="503"/>
      <c r="AA26" s="503"/>
      <c r="AB26" s="503"/>
      <c r="AC26" s="503"/>
      <c r="AD26" s="503"/>
      <c r="AE26" s="503"/>
      <c r="AF26" s="503"/>
      <c r="AG26" s="503"/>
    </row>
    <row r="27" spans="1:33" s="477" customFormat="1" ht="15" customHeight="1">
      <c r="A27" s="1217"/>
      <c r="B27" s="1217"/>
      <c r="C27" s="1217"/>
      <c r="D27" s="1217"/>
      <c r="E27" s="1217"/>
      <c r="F27" s="905"/>
      <c r="G27" s="905"/>
      <c r="H27" s="903"/>
      <c r="I27" s="1217"/>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17"/>
      <c r="B28" s="1217"/>
      <c r="C28" s="1217"/>
      <c r="D28" s="1217"/>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17"/>
      <c r="B29" s="1217"/>
      <c r="C29" s="1217"/>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17"/>
      <c r="B30" s="1217"/>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17"/>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10" t="s">
        <v>629</v>
      </c>
      <c r="N34" s="1210"/>
      <c r="O34" s="1210"/>
      <c r="P34" s="1210"/>
      <c r="Q34" s="1210"/>
      <c r="R34" s="1210"/>
      <c r="S34" s="1210"/>
      <c r="T34" s="1210"/>
      <c r="U34" s="1210"/>
      <c r="V34" s="1210"/>
      <c r="W34" s="1210"/>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11" t="s">
        <v>491</v>
      </c>
      <c r="G2" s="1212"/>
      <c r="H2" s="1213"/>
      <c r="I2" s="642"/>
    </row>
    <row r="3" spans="1:20" ht="3" customHeight="1"/>
    <row r="4" spans="1:20" s="572" customFormat="1" ht="11.25">
      <c r="A4" s="592"/>
      <c r="B4" s="592"/>
      <c r="C4" s="592"/>
      <c r="D4" s="592"/>
      <c r="F4" s="1155" t="s">
        <v>454</v>
      </c>
      <c r="G4" s="1155"/>
      <c r="H4" s="1155"/>
      <c r="I4" s="121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24.04.2023</v>
      </c>
      <c r="I7" s="583" t="s">
        <v>493</v>
      </c>
      <c r="J7" s="617"/>
      <c r="K7" s="592"/>
      <c r="L7" s="592"/>
      <c r="M7" s="592"/>
      <c r="N7" s="592"/>
      <c r="O7" s="592"/>
      <c r="P7" s="592"/>
      <c r="Q7" s="592"/>
      <c r="R7" s="592"/>
      <c r="S7" s="592"/>
      <c r="T7" s="592"/>
    </row>
    <row r="8" spans="1:20" s="572" customFormat="1" ht="45">
      <c r="A8" s="1215">
        <v>1</v>
      </c>
      <c r="B8" s="592"/>
      <c r="C8" s="592"/>
      <c r="D8" s="592"/>
      <c r="F8" s="618" t="str">
        <f>"2." &amp;mergeValue(A8)</f>
        <v>2.1</v>
      </c>
      <c r="G8" s="634" t="s">
        <v>494</v>
      </c>
      <c r="H8" s="606"/>
      <c r="I8" s="583" t="s">
        <v>587</v>
      </c>
      <c r="J8" s="617"/>
      <c r="K8" s="592"/>
      <c r="L8" s="592"/>
      <c r="M8" s="592"/>
      <c r="N8" s="592"/>
      <c r="O8" s="592"/>
      <c r="P8" s="592"/>
      <c r="Q8" s="592"/>
      <c r="R8" s="592"/>
      <c r="S8" s="592"/>
      <c r="T8" s="592"/>
    </row>
    <row r="9" spans="1:20" s="572" customFormat="1" ht="22.5">
      <c r="A9" s="1215"/>
      <c r="B9" s="592"/>
      <c r="C9" s="592"/>
      <c r="D9" s="592"/>
      <c r="F9" s="618" t="str">
        <f>"3." &amp;mergeValue(A9)</f>
        <v>3.1</v>
      </c>
      <c r="G9" s="634" t="s">
        <v>495</v>
      </c>
      <c r="H9" s="606"/>
      <c r="I9" s="583" t="s">
        <v>585</v>
      </c>
      <c r="J9" s="617"/>
      <c r="K9" s="592"/>
      <c r="L9" s="592"/>
      <c r="M9" s="592"/>
      <c r="N9" s="592"/>
      <c r="O9" s="592"/>
      <c r="P9" s="592"/>
      <c r="Q9" s="592"/>
      <c r="R9" s="592"/>
      <c r="S9" s="592"/>
      <c r="T9" s="592"/>
    </row>
    <row r="10" spans="1:20" s="572" customFormat="1" ht="22.5">
      <c r="A10" s="121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5"/>
      <c r="B11" s="1215">
        <v>1</v>
      </c>
      <c r="C11" s="625"/>
      <c r="D11" s="625"/>
      <c r="F11" s="618" t="str">
        <f>"4."&amp;mergeValue(A11) &amp;"."&amp;mergeValue(B11)</f>
        <v>4.1.1</v>
      </c>
      <c r="G11" s="613" t="s">
        <v>589</v>
      </c>
      <c r="H11" s="606" t="str">
        <f>IF(region_name="","",region_name)</f>
        <v>Ханты-Мансийский автономный округ</v>
      </c>
      <c r="I11" s="583" t="s">
        <v>499</v>
      </c>
      <c r="J11" s="617"/>
      <c r="K11" s="592"/>
      <c r="L11" s="592"/>
      <c r="M11" s="592"/>
      <c r="N11" s="592"/>
      <c r="O11" s="592"/>
      <c r="P11" s="592"/>
      <c r="Q11" s="592"/>
      <c r="R11" s="592"/>
      <c r="S11" s="592"/>
      <c r="T11" s="592"/>
    </row>
    <row r="12" spans="1:20" s="572" customFormat="1" ht="22.5">
      <c r="A12" s="1215"/>
      <c r="B12" s="1215"/>
      <c r="C12" s="121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5"/>
      <c r="B13" s="1215"/>
      <c r="C13" s="1215"/>
      <c r="D13" s="625">
        <v>1</v>
      </c>
      <c r="F13" s="618" t="str">
        <f>"4."&amp;mergeValue(A13) &amp;"."&amp;mergeValue(B13)&amp;"."&amp;mergeValue(C13)&amp;"."&amp;mergeValue(D13)</f>
        <v>4.1.1.1.1</v>
      </c>
      <c r="G13" s="635" t="s">
        <v>498</v>
      </c>
      <c r="H13" s="606"/>
      <c r="I13" s="1216" t="s">
        <v>588</v>
      </c>
      <c r="J13" s="617"/>
      <c r="K13" s="592"/>
      <c r="L13" s="592"/>
      <c r="M13" s="592"/>
      <c r="N13" s="592"/>
      <c r="O13" s="592"/>
      <c r="P13" s="592"/>
      <c r="Q13" s="592"/>
      <c r="R13" s="592"/>
      <c r="S13" s="592"/>
      <c r="T13" s="592"/>
    </row>
    <row r="14" spans="1:20" s="572" customFormat="1" ht="18.75">
      <c r="A14" s="1215"/>
      <c r="B14" s="1215"/>
      <c r="C14" s="1215"/>
      <c r="D14" s="625"/>
      <c r="F14" s="621"/>
      <c r="G14" s="552" t="s">
        <v>4</v>
      </c>
      <c r="H14" s="626"/>
      <c r="I14" s="1216"/>
      <c r="J14" s="617"/>
      <c r="K14" s="592"/>
      <c r="L14" s="592"/>
      <c r="M14" s="592"/>
      <c r="N14" s="592"/>
      <c r="O14" s="592"/>
      <c r="P14" s="592"/>
      <c r="Q14" s="592"/>
      <c r="R14" s="592"/>
      <c r="S14" s="592"/>
      <c r="T14" s="592"/>
    </row>
    <row r="15" spans="1:20" s="572" customFormat="1" ht="18.75">
      <c r="A15" s="1215"/>
      <c r="B15" s="1215"/>
      <c r="C15" s="625"/>
      <c r="D15" s="625"/>
      <c r="F15" s="636"/>
      <c r="G15" s="579" t="s">
        <v>403</v>
      </c>
      <c r="H15" s="637"/>
      <c r="I15" s="638"/>
      <c r="J15" s="617"/>
      <c r="K15" s="592"/>
      <c r="L15" s="592"/>
      <c r="M15" s="592"/>
      <c r="N15" s="592"/>
      <c r="O15" s="592"/>
      <c r="P15" s="592"/>
      <c r="Q15" s="592"/>
      <c r="R15" s="592"/>
      <c r="S15" s="592"/>
      <c r="T15" s="592"/>
    </row>
    <row r="16" spans="1:20" s="572" customFormat="1" ht="18.75">
      <c r="A16" s="121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10" t="s">
        <v>590</v>
      </c>
      <c r="H19" s="121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1" t="s">
        <v>654</v>
      </c>
      <c r="M5" s="1231"/>
      <c r="N5" s="1231"/>
      <c r="O5" s="1231"/>
      <c r="P5" s="1231"/>
      <c r="Q5" s="1231"/>
      <c r="R5" s="1231"/>
      <c r="S5" s="1231"/>
      <c r="T5" s="1231"/>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66" t="str">
        <f>IF(NameOrPr_ch="",IF(NameOrPr="","",NameOrPr),NameOrPr_ch)</f>
        <v>Региональная служба по тарифам ХМАО-ЮГРЫ</v>
      </c>
      <c r="P7" s="1267"/>
      <c r="Q7" s="1267"/>
      <c r="R7" s="1267"/>
      <c r="S7" s="1267"/>
      <c r="T7" s="1268"/>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593</v>
      </c>
      <c r="N8" s="668"/>
      <c r="O8" s="1266" t="str">
        <f>IF(datePr_ch="",IF(datePr="","",datePr),datePr_ch)</f>
        <v>13.04.2023</v>
      </c>
      <c r="P8" s="1267"/>
      <c r="Q8" s="1267"/>
      <c r="R8" s="1267"/>
      <c r="S8" s="1267"/>
      <c r="T8" s="1268"/>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592</v>
      </c>
      <c r="N9" s="668"/>
      <c r="O9" s="1266" t="str">
        <f>IF(numberPr_ch="",IF(numberPr="","",numberPr),numberPr_ch)</f>
        <v>18-нп</v>
      </c>
      <c r="P9" s="1267"/>
      <c r="Q9" s="1267"/>
      <c r="R9" s="1267"/>
      <c r="S9" s="1267"/>
      <c r="T9" s="1268"/>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66" t="str">
        <f>IF(IstPub_ch="",IF(IstPub="","",IstPub),IstPub_ch)</f>
        <v>«Официальном интернет-портале правовой информации» (www.pravo.gov.ru) 21.04.2023 г.</v>
      </c>
      <c r="P10" s="1267"/>
      <c r="Q10" s="1267"/>
      <c r="R10" s="1267"/>
      <c r="S10" s="1267"/>
      <c r="T10" s="1268"/>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2"/>
      <c r="M11" s="1232"/>
      <c r="N11" s="568"/>
      <c r="O11" s="1269"/>
      <c r="P11" s="1269"/>
      <c r="Q11" s="1269"/>
      <c r="R11" s="1269"/>
      <c r="S11" s="1269"/>
      <c r="T11" s="1269"/>
      <c r="U11" s="590" t="s">
        <v>373</v>
      </c>
      <c r="X11" s="592"/>
      <c r="Y11" s="592"/>
      <c r="Z11" s="592"/>
      <c r="AA11" s="592"/>
      <c r="AB11" s="592"/>
      <c r="AC11" s="592"/>
      <c r="AD11" s="592"/>
      <c r="AE11" s="592"/>
      <c r="AF11" s="592"/>
      <c r="AG11" s="592"/>
      <c r="AH11" s="592"/>
      <c r="AI11" s="592"/>
    </row>
    <row r="12" spans="1:35">
      <c r="J12" s="531"/>
      <c r="K12" s="531"/>
      <c r="L12" s="526"/>
      <c r="M12" s="526"/>
      <c r="N12" s="526"/>
      <c r="O12" s="1265"/>
      <c r="P12" s="1265"/>
      <c r="Q12" s="1265"/>
      <c r="R12" s="1265"/>
      <c r="S12" s="1265"/>
      <c r="T12" s="1265"/>
      <c r="U12" s="1265"/>
    </row>
    <row r="13" spans="1:35" ht="14.25" customHeight="1">
      <c r="J13" s="531"/>
      <c r="K13" s="531"/>
      <c r="L13" s="1155" t="s">
        <v>454</v>
      </c>
      <c r="M13" s="1155"/>
      <c r="N13" s="1155"/>
      <c r="O13" s="1155"/>
      <c r="P13" s="1155"/>
      <c r="Q13" s="1155"/>
      <c r="R13" s="1155"/>
      <c r="S13" s="1155"/>
      <c r="T13" s="1155"/>
      <c r="U13" s="1155"/>
      <c r="V13" s="1155"/>
      <c r="W13" s="1155" t="s">
        <v>455</v>
      </c>
    </row>
    <row r="14" spans="1:35" ht="14.25" customHeight="1">
      <c r="J14" s="531"/>
      <c r="K14" s="531"/>
      <c r="L14" s="1244" t="s">
        <v>92</v>
      </c>
      <c r="M14" s="1244" t="s">
        <v>636</v>
      </c>
      <c r="N14" s="523"/>
      <c r="O14" s="1245" t="s">
        <v>638</v>
      </c>
      <c r="P14" s="1246"/>
      <c r="Q14" s="1246"/>
      <c r="R14" s="1246"/>
      <c r="S14" s="1246"/>
      <c r="T14" s="1247"/>
      <c r="U14" s="1228" t="s">
        <v>341</v>
      </c>
      <c r="V14" s="1241" t="s">
        <v>275</v>
      </c>
      <c r="W14" s="1155"/>
    </row>
    <row r="15" spans="1:35" ht="14.25" customHeight="1">
      <c r="J15" s="531"/>
      <c r="K15" s="531"/>
      <c r="L15" s="1244"/>
      <c r="M15" s="1244"/>
      <c r="N15" s="523"/>
      <c r="O15" s="1250" t="s">
        <v>618</v>
      </c>
      <c r="P15" s="1248"/>
      <c r="Q15" s="1249"/>
      <c r="R15" s="1226" t="s">
        <v>651</v>
      </c>
      <c r="S15" s="1226"/>
      <c r="T15" s="1227"/>
      <c r="U15" s="1229"/>
      <c r="V15" s="1242"/>
      <c r="W15" s="1155"/>
    </row>
    <row r="16" spans="1:35" ht="30" customHeight="1">
      <c r="J16" s="531"/>
      <c r="K16" s="531"/>
      <c r="L16" s="1244"/>
      <c r="M16" s="1244"/>
      <c r="N16" s="522"/>
      <c r="O16" s="1251"/>
      <c r="P16" s="537"/>
      <c r="Q16" s="537"/>
      <c r="R16" s="538" t="s">
        <v>274</v>
      </c>
      <c r="S16" s="1239" t="s">
        <v>273</v>
      </c>
      <c r="T16" s="1240"/>
      <c r="U16" s="1230"/>
      <c r="V16" s="1243"/>
      <c r="W16" s="1155"/>
    </row>
    <row r="17" spans="1:36">
      <c r="J17" s="531"/>
      <c r="K17" s="571">
        <v>1</v>
      </c>
      <c r="L17" s="649" t="s">
        <v>93</v>
      </c>
      <c r="M17" s="649" t="s">
        <v>49</v>
      </c>
      <c r="N17" s="670" t="s">
        <v>49</v>
      </c>
      <c r="O17" s="650">
        <f ca="1">OFFSET(O17,0,-1)+1</f>
        <v>3</v>
      </c>
      <c r="P17" s="651">
        <f ca="1">OFFSET(P17,0,-1)</f>
        <v>3</v>
      </c>
      <c r="Q17" s="651">
        <f ca="1">OFFSET(Q17,0,-1)</f>
        <v>3</v>
      </c>
      <c r="R17" s="650">
        <f ca="1">OFFSET(R17,0,-1)+1</f>
        <v>4</v>
      </c>
      <c r="S17" s="1233">
        <f ca="1">OFFSET(S17,0,-1)+1</f>
        <v>5</v>
      </c>
      <c r="T17" s="1233"/>
      <c r="U17" s="650">
        <f ca="1">OFFSET(U17,0,-2)+1</f>
        <v>6</v>
      </c>
      <c r="V17" s="651">
        <f ca="1">OFFSET(V17,0,-1)</f>
        <v>6</v>
      </c>
      <c r="W17" s="650">
        <f ca="1">OFFSET(W17,0,-1)+1</f>
        <v>7</v>
      </c>
    </row>
    <row r="18" spans="1:36" ht="22.5">
      <c r="A18" s="1217">
        <v>1</v>
      </c>
      <c r="B18" s="921"/>
      <c r="C18" s="921"/>
      <c r="D18" s="921"/>
      <c r="E18" s="922"/>
      <c r="F18" s="923"/>
      <c r="G18" s="921"/>
      <c r="H18" s="921"/>
      <c r="I18" s="924"/>
      <c r="J18" s="919"/>
      <c r="K18" s="928">
        <v>1</v>
      </c>
      <c r="L18" s="595">
        <f>mergeValue(A18)</f>
        <v>1</v>
      </c>
      <c r="M18" s="643" t="s">
        <v>20</v>
      </c>
      <c r="N18" s="582"/>
      <c r="O18" s="1263"/>
      <c r="P18" s="1263"/>
      <c r="Q18" s="1263"/>
      <c r="R18" s="1263"/>
      <c r="S18" s="1263"/>
      <c r="T18" s="1263"/>
      <c r="U18" s="1263"/>
      <c r="V18" s="1263"/>
      <c r="W18" s="632" t="s">
        <v>655</v>
      </c>
    </row>
    <row r="19" spans="1:36" ht="22.5">
      <c r="A19" s="1217"/>
      <c r="B19" s="1217">
        <v>1</v>
      </c>
      <c r="C19" s="921"/>
      <c r="D19" s="921"/>
      <c r="E19" s="923"/>
      <c r="F19" s="923"/>
      <c r="G19" s="921"/>
      <c r="H19" s="921"/>
      <c r="I19" s="918"/>
      <c r="J19" s="917"/>
      <c r="K19" s="928">
        <v>1</v>
      </c>
      <c r="L19" s="595" t="str">
        <f>mergeValue(A19) &amp;"."&amp; mergeValue(B19)</f>
        <v>1.1</v>
      </c>
      <c r="M19" s="548" t="s">
        <v>16</v>
      </c>
      <c r="N19" s="582"/>
      <c r="O19" s="1263"/>
      <c r="P19" s="1263"/>
      <c r="Q19" s="1263"/>
      <c r="R19" s="1263"/>
      <c r="S19" s="1263"/>
      <c r="T19" s="1263"/>
      <c r="U19" s="1263"/>
      <c r="V19" s="1263"/>
      <c r="W19" s="632" t="s">
        <v>477</v>
      </c>
    </row>
    <row r="20" spans="1:36" ht="22.5">
      <c r="A20" s="1217"/>
      <c r="B20" s="1217"/>
      <c r="C20" s="1217">
        <v>1</v>
      </c>
      <c r="D20" s="921"/>
      <c r="E20" s="923"/>
      <c r="F20" s="923"/>
      <c r="G20" s="921"/>
      <c r="H20" s="921"/>
      <c r="I20" s="925"/>
      <c r="J20" s="917"/>
      <c r="K20" s="928">
        <v>1</v>
      </c>
      <c r="L20" s="595" t="str">
        <f>mergeValue(A20) &amp;"."&amp; mergeValue(B20)&amp;"."&amp; mergeValue(C20)</f>
        <v>1.1.1</v>
      </c>
      <c r="M20" s="549" t="s">
        <v>7</v>
      </c>
      <c r="N20" s="582"/>
      <c r="O20" s="1263"/>
      <c r="P20" s="1263"/>
      <c r="Q20" s="1263"/>
      <c r="R20" s="1263"/>
      <c r="S20" s="1263"/>
      <c r="T20" s="1263"/>
      <c r="U20" s="1263"/>
      <c r="V20" s="1263"/>
      <c r="W20" s="632" t="s">
        <v>630</v>
      </c>
    </row>
    <row r="21" spans="1:36" ht="22.5">
      <c r="A21" s="1217"/>
      <c r="B21" s="1217"/>
      <c r="C21" s="1217"/>
      <c r="D21" s="1217">
        <v>1</v>
      </c>
      <c r="E21" s="923"/>
      <c r="F21" s="923"/>
      <c r="G21" s="921"/>
      <c r="H21" s="921"/>
      <c r="I21" s="1217">
        <v>1</v>
      </c>
      <c r="J21" s="917"/>
      <c r="K21" s="928">
        <v>1</v>
      </c>
      <c r="L21" s="595" t="str">
        <f>mergeValue(A21) &amp;"."&amp; mergeValue(B21)&amp;"."&amp; mergeValue(C21)&amp;"."&amp; mergeValue(D21)</f>
        <v>1.1.1.1</v>
      </c>
      <c r="M21" s="550" t="s">
        <v>22</v>
      </c>
      <c r="N21" s="582"/>
      <c r="O21" s="1263"/>
      <c r="P21" s="1263"/>
      <c r="Q21" s="1263"/>
      <c r="R21" s="1263"/>
      <c r="S21" s="1263"/>
      <c r="T21" s="1263"/>
      <c r="U21" s="1263"/>
      <c r="V21" s="1263"/>
      <c r="W21" s="632" t="s">
        <v>631</v>
      </c>
    </row>
    <row r="22" spans="1:36" ht="11.25" hidden="1" customHeight="1">
      <c r="A22" s="1217"/>
      <c r="B22" s="1217"/>
      <c r="C22" s="1217"/>
      <c r="D22" s="1217"/>
      <c r="E22" s="1217">
        <v>1</v>
      </c>
      <c r="F22" s="923"/>
      <c r="G22" s="921"/>
      <c r="H22" s="921"/>
      <c r="I22" s="1217"/>
      <c r="J22" s="923"/>
      <c r="K22" s="928">
        <v>1</v>
      </c>
      <c r="L22" s="595"/>
      <c r="M22" s="556"/>
      <c r="N22" s="583"/>
      <c r="O22" s="633"/>
      <c r="P22" s="633"/>
      <c r="Q22" s="633"/>
      <c r="R22" s="633"/>
      <c r="S22" s="633"/>
      <c r="T22" s="633"/>
      <c r="U22" s="595"/>
      <c r="V22" s="509"/>
      <c r="W22" s="561"/>
    </row>
    <row r="23" spans="1:36" ht="90">
      <c r="A23" s="1217"/>
      <c r="B23" s="1217"/>
      <c r="C23" s="1217"/>
      <c r="D23" s="1217"/>
      <c r="E23" s="1217"/>
      <c r="F23" s="1217">
        <v>1</v>
      </c>
      <c r="G23" s="921"/>
      <c r="H23" s="921"/>
      <c r="I23" s="1217"/>
      <c r="J23" s="1252"/>
      <c r="K23" s="928">
        <v>1</v>
      </c>
      <c r="L23" s="595" t="str">
        <f>mergeValue(A23) &amp;"."&amp; mergeValue(B23)&amp;"."&amp; mergeValue(C23)&amp;"."&amp; mergeValue(D23)&amp;"."&amp;  mergeValue(F23)</f>
        <v>1.1.1.1.1</v>
      </c>
      <c r="M23" s="556" t="s">
        <v>10</v>
      </c>
      <c r="N23" s="583"/>
      <c r="O23" s="1219"/>
      <c r="P23" s="1219"/>
      <c r="Q23" s="1219"/>
      <c r="R23" s="1219"/>
      <c r="S23" s="1219"/>
      <c r="T23" s="1219"/>
      <c r="U23" s="1219"/>
      <c r="V23" s="1219"/>
      <c r="W23" s="632" t="s">
        <v>632</v>
      </c>
      <c r="Y23" s="591" t="str">
        <f>strCheckUnique(Z23:Z26)</f>
        <v/>
      </c>
      <c r="AA23" s="591"/>
    </row>
    <row r="24" spans="1:36" ht="189" customHeight="1">
      <c r="A24" s="1217"/>
      <c r="B24" s="1217"/>
      <c r="C24" s="1217"/>
      <c r="D24" s="1217"/>
      <c r="E24" s="1217"/>
      <c r="F24" s="1217"/>
      <c r="G24" s="921">
        <v>1</v>
      </c>
      <c r="H24" s="921"/>
      <c r="I24" s="1217"/>
      <c r="J24" s="1252"/>
      <c r="K24" s="920"/>
      <c r="L24" s="595" t="str">
        <f>mergeValue(A24) &amp;"."&amp; mergeValue(B24)&amp;"."&amp; mergeValue(C24)&amp;"."&amp; mergeValue(D24)&amp;"."&amp;  mergeValue(F24)&amp;"."&amp;  mergeValue(G24)</f>
        <v>1.1.1.1.1.1</v>
      </c>
      <c r="M24" s="1071"/>
      <c r="N24" s="588"/>
      <c r="O24" s="564"/>
      <c r="P24" s="564"/>
      <c r="Q24" s="564"/>
      <c r="R24" s="1253"/>
      <c r="S24" s="1224" t="s">
        <v>84</v>
      </c>
      <c r="T24" s="1253"/>
      <c r="U24" s="1224" t="s">
        <v>85</v>
      </c>
      <c r="V24" s="539"/>
      <c r="W24" s="1234" t="s">
        <v>656</v>
      </c>
      <c r="X24" s="587" t="str">
        <f>strCheckDate(O25:V25)</f>
        <v/>
      </c>
      <c r="Y24" s="591"/>
      <c r="Z24" s="591" t="str">
        <f>IF(M24="","",M24 )</f>
        <v/>
      </c>
      <c r="AA24" s="591"/>
      <c r="AB24" s="591"/>
      <c r="AC24" s="591"/>
    </row>
    <row r="25" spans="1:36" ht="11.25" hidden="1" customHeight="1">
      <c r="A25" s="1217"/>
      <c r="B25" s="1217"/>
      <c r="C25" s="1217"/>
      <c r="D25" s="1217"/>
      <c r="E25" s="1217"/>
      <c r="F25" s="1217"/>
      <c r="G25" s="921"/>
      <c r="H25" s="921"/>
      <c r="I25" s="1217"/>
      <c r="J25" s="1252"/>
      <c r="K25" s="928">
        <v>1</v>
      </c>
      <c r="L25" s="602"/>
      <c r="M25" s="648"/>
      <c r="N25" s="588"/>
      <c r="O25" s="564"/>
      <c r="P25" s="564"/>
      <c r="Q25" s="586" t="str">
        <f>R24 &amp; "-" &amp; T24</f>
        <v>-</v>
      </c>
      <c r="R25" s="1253"/>
      <c r="S25" s="1224"/>
      <c r="T25" s="1253"/>
      <c r="U25" s="1224"/>
      <c r="V25" s="539"/>
      <c r="W25" s="1235"/>
      <c r="Y25" s="591"/>
      <c r="Z25" s="591"/>
      <c r="AA25" s="591"/>
      <c r="AB25" s="591"/>
      <c r="AC25" s="591"/>
    </row>
    <row r="26" spans="1:36" s="524" customFormat="1" ht="15" customHeight="1">
      <c r="A26" s="1217"/>
      <c r="B26" s="1217"/>
      <c r="C26" s="1217"/>
      <c r="D26" s="1217"/>
      <c r="E26" s="1217"/>
      <c r="F26" s="1217"/>
      <c r="G26" s="921"/>
      <c r="H26" s="921"/>
      <c r="I26" s="1217"/>
      <c r="J26" s="1252"/>
      <c r="K26" s="928">
        <v>1</v>
      </c>
      <c r="L26" s="540"/>
      <c r="M26" s="558" t="s">
        <v>25</v>
      </c>
      <c r="N26" s="553"/>
      <c r="O26" s="547"/>
      <c r="P26" s="547"/>
      <c r="Q26" s="547"/>
      <c r="R26" s="575"/>
      <c r="S26" s="566"/>
      <c r="T26" s="565"/>
      <c r="U26" s="553"/>
      <c r="V26" s="562"/>
      <c r="W26" s="1236"/>
      <c r="X26" s="589"/>
      <c r="Y26" s="589"/>
      <c r="Z26" s="589"/>
      <c r="AA26" s="589"/>
      <c r="AB26" s="589"/>
      <c r="AC26" s="589"/>
      <c r="AD26" s="589"/>
      <c r="AE26" s="589"/>
      <c r="AF26" s="589"/>
      <c r="AG26" s="589"/>
      <c r="AH26" s="589"/>
      <c r="AI26" s="589"/>
    </row>
    <row r="27" spans="1:36" s="524" customFormat="1" ht="15" customHeight="1">
      <c r="A27" s="1217"/>
      <c r="B27" s="1217"/>
      <c r="C27" s="1217"/>
      <c r="D27" s="1217"/>
      <c r="E27" s="1217"/>
      <c r="F27" s="923"/>
      <c r="G27" s="923"/>
      <c r="H27" s="921"/>
      <c r="I27" s="1217"/>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17"/>
      <c r="B28" s="1217"/>
      <c r="C28" s="1217"/>
      <c r="D28" s="1217"/>
      <c r="E28" s="923"/>
      <c r="F28" s="923"/>
      <c r="G28" s="923"/>
      <c r="H28" s="921"/>
      <c r="I28" s="1217"/>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17"/>
      <c r="B29" s="1217"/>
      <c r="C29" s="1217"/>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17"/>
      <c r="B30" s="1217"/>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17"/>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10" t="s">
        <v>657</v>
      </c>
      <c r="N34" s="1210"/>
      <c r="O34" s="1210"/>
      <c r="P34" s="1210"/>
      <c r="Q34" s="1210"/>
      <c r="R34" s="1210"/>
      <c r="S34" s="1210"/>
      <c r="T34" s="1210"/>
      <c r="U34" s="1210"/>
      <c r="V34" s="1210"/>
      <c r="W34" s="1210"/>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11" t="s">
        <v>491</v>
      </c>
      <c r="G2" s="1212"/>
      <c r="H2" s="1213"/>
      <c r="I2" s="642"/>
    </row>
    <row r="3" spans="1:20" ht="3" customHeight="1"/>
    <row r="4" spans="1:20" s="572" customFormat="1" ht="11.25">
      <c r="A4" s="592"/>
      <c r="B4" s="592"/>
      <c r="C4" s="592"/>
      <c r="D4" s="592"/>
      <c r="F4" s="1155" t="s">
        <v>454</v>
      </c>
      <c r="G4" s="1155"/>
      <c r="H4" s="1155"/>
      <c r="I4" s="121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24.04.2023</v>
      </c>
      <c r="I7" s="583" t="s">
        <v>493</v>
      </c>
      <c r="J7" s="617"/>
      <c r="K7" s="592"/>
      <c r="L7" s="592"/>
      <c r="M7" s="592"/>
      <c r="N7" s="592"/>
      <c r="O7" s="592"/>
      <c r="P7" s="592"/>
      <c r="Q7" s="592"/>
      <c r="R7" s="592"/>
      <c r="S7" s="592"/>
      <c r="T7" s="592"/>
    </row>
    <row r="8" spans="1:20" s="572" customFormat="1" ht="45">
      <c r="A8" s="1215">
        <v>1</v>
      </c>
      <c r="B8" s="592"/>
      <c r="C8" s="592"/>
      <c r="D8" s="592"/>
      <c r="F8" s="618" t="str">
        <f>"2." &amp;mergeValue(A8)</f>
        <v>2.1</v>
      </c>
      <c r="G8" s="634" t="s">
        <v>494</v>
      </c>
      <c r="H8" s="606"/>
      <c r="I8" s="583" t="s">
        <v>587</v>
      </c>
      <c r="J8" s="617"/>
      <c r="K8" s="592"/>
      <c r="L8" s="592"/>
      <c r="M8" s="592"/>
      <c r="N8" s="592"/>
      <c r="O8" s="592"/>
      <c r="P8" s="592"/>
      <c r="Q8" s="592"/>
      <c r="R8" s="592"/>
      <c r="S8" s="592"/>
      <c r="T8" s="592"/>
    </row>
    <row r="9" spans="1:20" s="572" customFormat="1" ht="22.5">
      <c r="A9" s="1215"/>
      <c r="B9" s="592"/>
      <c r="C9" s="592"/>
      <c r="D9" s="592"/>
      <c r="F9" s="618" t="str">
        <f>"3." &amp;mergeValue(A9)</f>
        <v>3.1</v>
      </c>
      <c r="G9" s="634" t="s">
        <v>495</v>
      </c>
      <c r="H9" s="606"/>
      <c r="I9" s="583" t="s">
        <v>585</v>
      </c>
      <c r="J9" s="617"/>
      <c r="K9" s="592"/>
      <c r="L9" s="592"/>
      <c r="M9" s="592"/>
      <c r="N9" s="592"/>
      <c r="O9" s="592"/>
      <c r="P9" s="592"/>
      <c r="Q9" s="592"/>
      <c r="R9" s="592"/>
      <c r="S9" s="592"/>
      <c r="T9" s="592"/>
    </row>
    <row r="10" spans="1:20" s="572" customFormat="1" ht="22.5">
      <c r="A10" s="121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5"/>
      <c r="B11" s="1215">
        <v>1</v>
      </c>
      <c r="C11" s="625"/>
      <c r="D11" s="625"/>
      <c r="F11" s="618" t="str">
        <f>"4."&amp;mergeValue(A11) &amp;"."&amp;mergeValue(B11)</f>
        <v>4.1.1</v>
      </c>
      <c r="G11" s="613" t="s">
        <v>589</v>
      </c>
      <c r="H11" s="606" t="str">
        <f>IF(region_name="","",region_name)</f>
        <v>Ханты-Мансийский автономный округ</v>
      </c>
      <c r="I11" s="583" t="s">
        <v>499</v>
      </c>
      <c r="J11" s="617"/>
      <c r="K11" s="592"/>
      <c r="L11" s="592"/>
      <c r="M11" s="592"/>
      <c r="N11" s="592"/>
      <c r="O11" s="592"/>
      <c r="P11" s="592"/>
      <c r="Q11" s="592"/>
      <c r="R11" s="592"/>
      <c r="S11" s="592"/>
      <c r="T11" s="592"/>
    </row>
    <row r="12" spans="1:20" s="572" customFormat="1" ht="22.5">
      <c r="A12" s="1215"/>
      <c r="B12" s="1215"/>
      <c r="C12" s="121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5"/>
      <c r="B13" s="1215"/>
      <c r="C13" s="1215"/>
      <c r="D13" s="625">
        <v>1</v>
      </c>
      <c r="F13" s="618" t="str">
        <f>"4."&amp;mergeValue(A13) &amp;"."&amp;mergeValue(B13)&amp;"."&amp;mergeValue(C13)&amp;"."&amp;mergeValue(D13)</f>
        <v>4.1.1.1.1</v>
      </c>
      <c r="G13" s="635" t="s">
        <v>498</v>
      </c>
      <c r="H13" s="606"/>
      <c r="I13" s="1216" t="s">
        <v>588</v>
      </c>
      <c r="J13" s="617"/>
      <c r="K13" s="592"/>
      <c r="L13" s="592"/>
      <c r="M13" s="592"/>
      <c r="N13" s="592"/>
      <c r="O13" s="592"/>
      <c r="P13" s="592"/>
      <c r="Q13" s="592"/>
      <c r="R13" s="592"/>
      <c r="S13" s="592"/>
      <c r="T13" s="592"/>
    </row>
    <row r="14" spans="1:20" s="572" customFormat="1" ht="18.75">
      <c r="A14" s="1215"/>
      <c r="B14" s="1215"/>
      <c r="C14" s="1215"/>
      <c r="D14" s="625"/>
      <c r="F14" s="621"/>
      <c r="G14" s="552" t="s">
        <v>4</v>
      </c>
      <c r="H14" s="626"/>
      <c r="I14" s="1216"/>
      <c r="J14" s="617"/>
      <c r="K14" s="592"/>
      <c r="L14" s="592"/>
      <c r="M14" s="592"/>
      <c r="N14" s="592"/>
      <c r="O14" s="592"/>
      <c r="P14" s="592"/>
      <c r="Q14" s="592"/>
      <c r="R14" s="592"/>
      <c r="S14" s="592"/>
      <c r="T14" s="592"/>
    </row>
    <row r="15" spans="1:20" s="572" customFormat="1" ht="18.75">
      <c r="A15" s="1215"/>
      <c r="B15" s="1215"/>
      <c r="C15" s="625"/>
      <c r="D15" s="625"/>
      <c r="F15" s="636"/>
      <c r="G15" s="579" t="s">
        <v>403</v>
      </c>
      <c r="H15" s="637"/>
      <c r="I15" s="638"/>
      <c r="J15" s="617"/>
      <c r="K15" s="592"/>
      <c r="L15" s="592"/>
      <c r="M15" s="592"/>
      <c r="N15" s="592"/>
      <c r="O15" s="592"/>
      <c r="P15" s="592"/>
      <c r="Q15" s="592"/>
      <c r="R15" s="592"/>
      <c r="S15" s="592"/>
      <c r="T15" s="592"/>
    </row>
    <row r="16" spans="1:20" s="572" customFormat="1" ht="18.75">
      <c r="A16" s="121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10" t="s">
        <v>590</v>
      </c>
      <c r="H19" s="121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1" t="s">
        <v>654</v>
      </c>
      <c r="M5" s="1231"/>
      <c r="N5" s="1231"/>
      <c r="O5" s="1231"/>
      <c r="P5" s="1231"/>
      <c r="Q5" s="1231"/>
      <c r="R5" s="1231"/>
      <c r="S5" s="1231"/>
      <c r="T5" s="1231"/>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66" t="str">
        <f>IF(NameOrPr_ch="",IF(NameOrPr="","",NameOrPr),NameOrPr_ch)</f>
        <v>Региональная служба по тарифам ХМАО-ЮГРЫ</v>
      </c>
      <c r="P7" s="1267"/>
      <c r="Q7" s="1267"/>
      <c r="R7" s="1267"/>
      <c r="S7" s="1267"/>
      <c r="T7" s="1268"/>
      <c r="U7" s="671"/>
      <c r="X7" s="587"/>
      <c r="Y7" s="587"/>
      <c r="Z7" s="587"/>
      <c r="AA7" s="587"/>
      <c r="AB7" s="587"/>
      <c r="AC7" s="587"/>
      <c r="AD7" s="587"/>
      <c r="AE7" s="587"/>
      <c r="AF7" s="587"/>
      <c r="AG7" s="587"/>
      <c r="AH7" s="587"/>
    </row>
    <row r="8" spans="7:34" s="493" customFormat="1" ht="18.75">
      <c r="G8" s="492"/>
      <c r="H8" s="492"/>
      <c r="L8" s="501"/>
      <c r="M8" s="619" t="s">
        <v>593</v>
      </c>
      <c r="N8" s="668"/>
      <c r="O8" s="1266" t="str">
        <f>IF(datePr_ch="",IF(datePr="","",datePr),datePr_ch)</f>
        <v>13.04.2023</v>
      </c>
      <c r="P8" s="1267"/>
      <c r="Q8" s="1267"/>
      <c r="R8" s="1267"/>
      <c r="S8" s="1267"/>
      <c r="T8" s="1268"/>
      <c r="U8" s="669"/>
      <c r="X8" s="507"/>
      <c r="Y8" s="507"/>
      <c r="Z8" s="507"/>
      <c r="AA8" s="507"/>
      <c r="AB8" s="507"/>
      <c r="AC8" s="507"/>
      <c r="AD8" s="507"/>
      <c r="AE8" s="507"/>
      <c r="AF8" s="507"/>
      <c r="AG8" s="507"/>
      <c r="AH8" s="507"/>
    </row>
    <row r="9" spans="7:34" s="493" customFormat="1" ht="18.75">
      <c r="G9" s="492"/>
      <c r="H9" s="492"/>
      <c r="L9" s="554"/>
      <c r="M9" s="619" t="s">
        <v>592</v>
      </c>
      <c r="N9" s="668"/>
      <c r="O9" s="1266" t="str">
        <f>IF(numberPr_ch="",IF(numberPr="","",numberPr),numberPr_ch)</f>
        <v>18-нп</v>
      </c>
      <c r="P9" s="1267"/>
      <c r="Q9" s="1267"/>
      <c r="R9" s="1267"/>
      <c r="S9" s="1267"/>
      <c r="T9" s="1268"/>
      <c r="U9" s="669"/>
      <c r="X9" s="507"/>
      <c r="Y9" s="507"/>
      <c r="Z9" s="507"/>
      <c r="AA9" s="507"/>
      <c r="AB9" s="507"/>
      <c r="AC9" s="507"/>
      <c r="AD9" s="507"/>
      <c r="AE9" s="507"/>
      <c r="AF9" s="507"/>
      <c r="AG9" s="507"/>
      <c r="AH9" s="507"/>
    </row>
    <row r="10" spans="7:34" s="493" customFormat="1" ht="18.75">
      <c r="G10" s="492"/>
      <c r="H10" s="492"/>
      <c r="L10" s="554"/>
      <c r="M10" s="619" t="s">
        <v>501</v>
      </c>
      <c r="N10" s="668"/>
      <c r="O10" s="1266" t="str">
        <f>IF(IstPub_ch="",IF(IstPub="","",IstPub),IstPub_ch)</f>
        <v>«Официальном интернет-портале правовой информации» (www.pravo.gov.ru) 21.04.2023 г.</v>
      </c>
      <c r="P10" s="1267"/>
      <c r="Q10" s="1267"/>
      <c r="R10" s="1267"/>
      <c r="S10" s="1267"/>
      <c r="T10" s="1268"/>
      <c r="U10" s="669"/>
      <c r="X10" s="507"/>
      <c r="Y10" s="507"/>
      <c r="Z10" s="507"/>
      <c r="AA10" s="507"/>
      <c r="AB10" s="507"/>
      <c r="AC10" s="507"/>
      <c r="AD10" s="507"/>
      <c r="AE10" s="507"/>
      <c r="AF10" s="507"/>
      <c r="AG10" s="507"/>
      <c r="AH10" s="507"/>
    </row>
    <row r="11" spans="7:34" s="493" customFormat="1" ht="11.25" hidden="1">
      <c r="G11" s="492"/>
      <c r="H11" s="492"/>
      <c r="L11" s="1232"/>
      <c r="M11" s="1232"/>
      <c r="N11" s="490"/>
      <c r="O11" s="1270"/>
      <c r="P11" s="1270"/>
      <c r="Q11" s="1270"/>
      <c r="R11" s="1270"/>
      <c r="S11" s="1270"/>
      <c r="T11" s="1270"/>
      <c r="U11" s="505" t="s">
        <v>373</v>
      </c>
      <c r="X11" s="507"/>
      <c r="Y11" s="507"/>
      <c r="Z11" s="507"/>
      <c r="AA11" s="507"/>
      <c r="AB11" s="507"/>
      <c r="AC11" s="507"/>
      <c r="AD11" s="507"/>
      <c r="AE11" s="507"/>
      <c r="AF11" s="507"/>
      <c r="AG11" s="507"/>
      <c r="AH11" s="507"/>
    </row>
    <row r="12" spans="7:34">
      <c r="J12" s="483"/>
      <c r="K12" s="483"/>
      <c r="L12" s="479"/>
      <c r="M12" s="479"/>
      <c r="N12" s="479"/>
      <c r="O12" s="1265"/>
      <c r="P12" s="1265"/>
      <c r="Q12" s="1265"/>
      <c r="R12" s="1265"/>
      <c r="S12" s="1265"/>
      <c r="T12" s="1265"/>
      <c r="U12" s="1265"/>
    </row>
    <row r="13" spans="7:34">
      <c r="J13" s="483"/>
      <c r="K13" s="483"/>
      <c r="L13" s="1155" t="s">
        <v>454</v>
      </c>
      <c r="M13" s="1155"/>
      <c r="N13" s="1155"/>
      <c r="O13" s="1155"/>
      <c r="P13" s="1155"/>
      <c r="Q13" s="1155"/>
      <c r="R13" s="1155"/>
      <c r="S13" s="1155"/>
      <c r="T13" s="1155"/>
      <c r="U13" s="1155"/>
      <c r="V13" s="1155"/>
      <c r="W13" s="1155" t="s">
        <v>455</v>
      </c>
    </row>
    <row r="14" spans="7:34" ht="14.25" customHeight="1">
      <c r="J14" s="483"/>
      <c r="K14" s="483"/>
      <c r="L14" s="1244" t="s">
        <v>92</v>
      </c>
      <c r="M14" s="1244" t="s">
        <v>636</v>
      </c>
      <c r="N14" s="523"/>
      <c r="O14" s="1245" t="s">
        <v>638</v>
      </c>
      <c r="P14" s="1246"/>
      <c r="Q14" s="1246"/>
      <c r="R14" s="1246"/>
      <c r="S14" s="1246"/>
      <c r="T14" s="1247"/>
      <c r="U14" s="1228" t="s">
        <v>341</v>
      </c>
      <c r="V14" s="1241" t="s">
        <v>275</v>
      </c>
      <c r="W14" s="1155"/>
    </row>
    <row r="15" spans="7:34" s="525" customFormat="1" ht="14.25" customHeight="1">
      <c r="G15" s="533"/>
      <c r="H15" s="533"/>
      <c r="I15" s="533"/>
      <c r="J15" s="531"/>
      <c r="K15" s="531"/>
      <c r="L15" s="1244"/>
      <c r="M15" s="1244"/>
      <c r="N15" s="523"/>
      <c r="O15" s="1250" t="s">
        <v>602</v>
      </c>
      <c r="P15" s="1248" t="s">
        <v>271</v>
      </c>
      <c r="Q15" s="1249"/>
      <c r="R15" s="1226" t="s">
        <v>651</v>
      </c>
      <c r="S15" s="1226"/>
      <c r="T15" s="1227"/>
      <c r="U15" s="1229"/>
      <c r="V15" s="1242"/>
      <c r="W15" s="1155"/>
      <c r="X15" s="587"/>
      <c r="Y15" s="587"/>
      <c r="Z15" s="587"/>
      <c r="AA15" s="587"/>
      <c r="AB15" s="587"/>
      <c r="AC15" s="587"/>
      <c r="AD15" s="587"/>
      <c r="AE15" s="587"/>
      <c r="AF15" s="587"/>
      <c r="AG15" s="587"/>
      <c r="AH15" s="587"/>
    </row>
    <row r="16" spans="7:34" ht="33.75">
      <c r="J16" s="483"/>
      <c r="K16" s="483"/>
      <c r="L16" s="1244"/>
      <c r="M16" s="1244"/>
      <c r="N16" s="522"/>
      <c r="O16" s="1251"/>
      <c r="P16" s="537" t="s">
        <v>762</v>
      </c>
      <c r="Q16" s="537" t="s">
        <v>763</v>
      </c>
      <c r="R16" s="538" t="s">
        <v>274</v>
      </c>
      <c r="S16" s="1239" t="s">
        <v>273</v>
      </c>
      <c r="T16" s="1240"/>
      <c r="U16" s="1230"/>
      <c r="V16" s="1243"/>
      <c r="W16" s="1155"/>
    </row>
    <row r="17" spans="1:34">
      <c r="J17" s="483"/>
      <c r="K17" s="491">
        <v>1</v>
      </c>
      <c r="L17" s="480" t="s">
        <v>93</v>
      </c>
      <c r="M17" s="480" t="s">
        <v>49</v>
      </c>
      <c r="N17" s="498" t="s">
        <v>49</v>
      </c>
      <c r="O17" s="489">
        <f ca="1">OFFSET(O17,0,-1)+1</f>
        <v>3</v>
      </c>
      <c r="P17" s="489">
        <f ca="1">OFFSET(P17,0,-1)+1</f>
        <v>4</v>
      </c>
      <c r="Q17" s="489">
        <f ca="1">OFFSET(Q17,0,-1)+1</f>
        <v>5</v>
      </c>
      <c r="R17" s="489">
        <f ca="1">OFFSET(R17,0,-1)+1</f>
        <v>6</v>
      </c>
      <c r="S17" s="1233">
        <f ca="1">OFFSET(S17,0,-1)+1</f>
        <v>7</v>
      </c>
      <c r="T17" s="1233"/>
      <c r="U17" s="489">
        <f ca="1">OFFSET(U17,0,-2)+1</f>
        <v>8</v>
      </c>
      <c r="V17" s="497">
        <f ca="1">OFFSET(V17,0,-1)</f>
        <v>8</v>
      </c>
      <c r="W17" s="489">
        <f ca="1">OFFSET(W17,0,-1)+1</f>
        <v>9</v>
      </c>
    </row>
    <row r="18" spans="1:34" ht="22.5">
      <c r="A18" s="1217">
        <v>1</v>
      </c>
      <c r="B18" s="942"/>
      <c r="C18" s="942"/>
      <c r="D18" s="942"/>
      <c r="E18" s="943"/>
      <c r="F18" s="944"/>
      <c r="G18" s="944"/>
      <c r="H18" s="944"/>
      <c r="I18" s="945"/>
      <c r="J18" s="940"/>
      <c r="K18" s="947"/>
      <c r="L18" s="595">
        <f>mergeValue(A18)</f>
        <v>1</v>
      </c>
      <c r="M18" s="643" t="s">
        <v>20</v>
      </c>
      <c r="N18" s="582"/>
      <c r="O18" s="1263"/>
      <c r="P18" s="1263"/>
      <c r="Q18" s="1263"/>
      <c r="R18" s="1263"/>
      <c r="S18" s="1263"/>
      <c r="T18" s="1263"/>
      <c r="U18" s="1263"/>
      <c r="V18" s="1263"/>
      <c r="W18" s="632" t="s">
        <v>655</v>
      </c>
    </row>
    <row r="19" spans="1:34" ht="22.5">
      <c r="A19" s="1217"/>
      <c r="B19" s="1217">
        <v>1</v>
      </c>
      <c r="C19" s="942"/>
      <c r="D19" s="942"/>
      <c r="E19" s="944"/>
      <c r="F19" s="944"/>
      <c r="G19" s="944"/>
      <c r="H19" s="944"/>
      <c r="I19" s="939"/>
      <c r="J19" s="938"/>
      <c r="K19" s="941"/>
      <c r="L19" s="595" t="str">
        <f>mergeValue(A19) &amp;"."&amp; mergeValue(B19)</f>
        <v>1.1</v>
      </c>
      <c r="M19" s="548" t="s">
        <v>16</v>
      </c>
      <c r="N19" s="582"/>
      <c r="O19" s="1263"/>
      <c r="P19" s="1263"/>
      <c r="Q19" s="1263"/>
      <c r="R19" s="1263"/>
      <c r="S19" s="1263"/>
      <c r="T19" s="1263"/>
      <c r="U19" s="1263"/>
      <c r="V19" s="1263"/>
      <c r="W19" s="632" t="s">
        <v>477</v>
      </c>
    </row>
    <row r="20" spans="1:34" ht="22.5">
      <c r="A20" s="1217"/>
      <c r="B20" s="1217"/>
      <c r="C20" s="1217">
        <v>1</v>
      </c>
      <c r="D20" s="942"/>
      <c r="E20" s="944"/>
      <c r="F20" s="944"/>
      <c r="G20" s="944"/>
      <c r="H20" s="944"/>
      <c r="I20" s="946"/>
      <c r="J20" s="938"/>
      <c r="K20" s="941"/>
      <c r="L20" s="595" t="str">
        <f>mergeValue(A20) &amp;"."&amp; mergeValue(B20)&amp;"."&amp; mergeValue(C20)</f>
        <v>1.1.1</v>
      </c>
      <c r="M20" s="549" t="s">
        <v>7</v>
      </c>
      <c r="N20" s="582"/>
      <c r="O20" s="1263"/>
      <c r="P20" s="1263"/>
      <c r="Q20" s="1263"/>
      <c r="R20" s="1263"/>
      <c r="S20" s="1263"/>
      <c r="T20" s="1263"/>
      <c r="U20" s="1263"/>
      <c r="V20" s="1263"/>
      <c r="W20" s="632" t="s">
        <v>630</v>
      </c>
    </row>
    <row r="21" spans="1:34" ht="22.5">
      <c r="A21" s="1217"/>
      <c r="B21" s="1217"/>
      <c r="C21" s="1217"/>
      <c r="D21" s="1217">
        <v>1</v>
      </c>
      <c r="E21" s="944"/>
      <c r="F21" s="944"/>
      <c r="G21" s="944"/>
      <c r="H21" s="944"/>
      <c r="I21" s="946"/>
      <c r="J21" s="938"/>
      <c r="K21" s="941"/>
      <c r="L21" s="595" t="str">
        <f>mergeValue(A21) &amp;"."&amp; mergeValue(B21)&amp;"."&amp; mergeValue(C21)&amp;"."&amp; mergeValue(D21)</f>
        <v>1.1.1.1</v>
      </c>
      <c r="M21" s="550" t="s">
        <v>22</v>
      </c>
      <c r="N21" s="582"/>
      <c r="O21" s="1263"/>
      <c r="P21" s="1263"/>
      <c r="Q21" s="1263"/>
      <c r="R21" s="1263"/>
      <c r="S21" s="1263"/>
      <c r="T21" s="1263"/>
      <c r="U21" s="1263"/>
      <c r="V21" s="1263"/>
      <c r="W21" s="632" t="s">
        <v>631</v>
      </c>
    </row>
    <row r="22" spans="1:34" ht="11.25" hidden="1" customHeight="1">
      <c r="A22" s="1217"/>
      <c r="B22" s="1217"/>
      <c r="C22" s="1217"/>
      <c r="D22" s="1217"/>
      <c r="E22" s="1217">
        <v>1</v>
      </c>
      <c r="F22" s="944"/>
      <c r="G22" s="944"/>
      <c r="H22" s="942">
        <v>1</v>
      </c>
      <c r="I22" s="1217">
        <v>1</v>
      </c>
      <c r="J22" s="944"/>
      <c r="K22" s="949"/>
      <c r="L22" s="595"/>
      <c r="M22" s="556"/>
      <c r="N22" s="583"/>
      <c r="O22" s="633"/>
      <c r="P22" s="633"/>
      <c r="Q22" s="633"/>
      <c r="R22" s="633"/>
      <c r="S22" s="633"/>
      <c r="T22" s="633"/>
      <c r="U22" s="633"/>
      <c r="V22" s="510"/>
      <c r="W22" s="561"/>
    </row>
    <row r="23" spans="1:34" ht="90">
      <c r="A23" s="1217"/>
      <c r="B23" s="1217"/>
      <c r="C23" s="1217"/>
      <c r="D23" s="1217"/>
      <c r="E23" s="1217"/>
      <c r="F23" s="1217">
        <v>1</v>
      </c>
      <c r="G23" s="942"/>
      <c r="H23" s="942"/>
      <c r="I23" s="1217"/>
      <c r="J23" s="1217">
        <v>1</v>
      </c>
      <c r="K23" s="950"/>
      <c r="L23" s="595" t="str">
        <f>mergeValue(A23) &amp;"."&amp; mergeValue(B23)&amp;"."&amp; mergeValue(C23)&amp;"."&amp; mergeValue(D23)&amp;"."&amp;  mergeValue(F23)</f>
        <v>1.1.1.1.1</v>
      </c>
      <c r="M23" s="557" t="s">
        <v>10</v>
      </c>
      <c r="N23" s="583"/>
      <c r="O23" s="1219"/>
      <c r="P23" s="1219"/>
      <c r="Q23" s="1219"/>
      <c r="R23" s="1219"/>
      <c r="S23" s="1219"/>
      <c r="T23" s="1219"/>
      <c r="U23" s="1219"/>
      <c r="V23" s="1219"/>
      <c r="W23" s="632" t="s">
        <v>632</v>
      </c>
      <c r="Y23" s="506" t="str">
        <f>strCheckUnique(Z23:Z26)</f>
        <v/>
      </c>
      <c r="AA23" s="506"/>
    </row>
    <row r="24" spans="1:34" ht="189" customHeight="1">
      <c r="A24" s="1217"/>
      <c r="B24" s="1217"/>
      <c r="C24" s="1217"/>
      <c r="D24" s="1217"/>
      <c r="E24" s="1217"/>
      <c r="F24" s="1217"/>
      <c r="G24" s="942">
        <v>1</v>
      </c>
      <c r="H24" s="942"/>
      <c r="I24" s="1217"/>
      <c r="J24" s="1217"/>
      <c r="K24" s="950">
        <v>1</v>
      </c>
      <c r="L24" s="595" t="str">
        <f>mergeValue(A24) &amp;"."&amp; mergeValue(B24)&amp;"."&amp; mergeValue(C24)&amp;"."&amp; mergeValue(D24)&amp;"."&amp; mergeValue(F24)&amp;"."&amp; mergeValue(G24)</f>
        <v>1.1.1.1.1.1</v>
      </c>
      <c r="M24" s="1071"/>
      <c r="N24" s="588"/>
      <c r="O24" s="564"/>
      <c r="P24" s="564"/>
      <c r="Q24" s="1096"/>
      <c r="R24" s="1253"/>
      <c r="S24" s="1224" t="s">
        <v>84</v>
      </c>
      <c r="T24" s="1253"/>
      <c r="U24" s="1224" t="s">
        <v>85</v>
      </c>
      <c r="V24" s="580"/>
      <c r="W24" s="1234" t="s">
        <v>656</v>
      </c>
      <c r="X24" s="502" t="str">
        <f>strCheckDate(O25:V25)</f>
        <v/>
      </c>
      <c r="Y24" s="506"/>
      <c r="Z24" s="506" t="str">
        <f>IF(M24="","",M24 )</f>
        <v/>
      </c>
      <c r="AA24" s="506"/>
      <c r="AB24" s="506"/>
      <c r="AC24" s="506"/>
    </row>
    <row r="25" spans="1:34" ht="11.25" hidden="1">
      <c r="A25" s="1217"/>
      <c r="B25" s="1217"/>
      <c r="C25" s="1217"/>
      <c r="D25" s="1217"/>
      <c r="E25" s="1217"/>
      <c r="F25" s="1217"/>
      <c r="G25" s="942"/>
      <c r="H25" s="942"/>
      <c r="I25" s="1217"/>
      <c r="J25" s="1217"/>
      <c r="K25" s="950"/>
      <c r="L25" s="602"/>
      <c r="M25" s="648"/>
      <c r="N25" s="588"/>
      <c r="O25" s="564"/>
      <c r="P25" s="564"/>
      <c r="Q25" s="586" t="str">
        <f>R24 &amp; "-" &amp; T24</f>
        <v>-</v>
      </c>
      <c r="R25" s="1223"/>
      <c r="S25" s="1224"/>
      <c r="T25" s="1223"/>
      <c r="U25" s="1224"/>
      <c r="V25" s="580"/>
      <c r="W25" s="1235"/>
    </row>
    <row r="26" spans="1:34" s="477" customFormat="1" ht="15" customHeight="1">
      <c r="A26" s="1217"/>
      <c r="B26" s="1217"/>
      <c r="C26" s="1217"/>
      <c r="D26" s="1217"/>
      <c r="E26" s="1217"/>
      <c r="F26" s="1217"/>
      <c r="G26" s="944"/>
      <c r="H26" s="942"/>
      <c r="I26" s="1217"/>
      <c r="J26" s="1217"/>
      <c r="K26" s="949"/>
      <c r="L26" s="540"/>
      <c r="M26" s="558" t="s">
        <v>25</v>
      </c>
      <c r="N26" s="553"/>
      <c r="O26" s="547"/>
      <c r="P26" s="547"/>
      <c r="Q26" s="547"/>
      <c r="R26" s="575"/>
      <c r="S26" s="566"/>
      <c r="T26" s="565"/>
      <c r="U26" s="553"/>
      <c r="V26" s="562"/>
      <c r="W26" s="1236"/>
      <c r="X26" s="503"/>
      <c r="Y26" s="503"/>
      <c r="Z26" s="503"/>
      <c r="AA26" s="503"/>
      <c r="AB26" s="503"/>
      <c r="AC26" s="503"/>
      <c r="AD26" s="503"/>
      <c r="AE26" s="503"/>
      <c r="AF26" s="503"/>
      <c r="AG26" s="503"/>
      <c r="AH26" s="503"/>
    </row>
    <row r="27" spans="1:34" s="477" customFormat="1" ht="15" customHeight="1">
      <c r="A27" s="1217"/>
      <c r="B27" s="1217"/>
      <c r="C27" s="1217"/>
      <c r="D27" s="1217"/>
      <c r="E27" s="1217"/>
      <c r="F27" s="944"/>
      <c r="G27" s="944"/>
      <c r="H27" s="942"/>
      <c r="I27" s="1217"/>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17"/>
      <c r="B28" s="1217"/>
      <c r="C28" s="1217"/>
      <c r="D28" s="1217"/>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17"/>
      <c r="B29" s="1217"/>
      <c r="C29" s="1217"/>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17"/>
      <c r="B30" s="1217"/>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17"/>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10" t="s">
        <v>657</v>
      </c>
      <c r="N34" s="1210"/>
      <c r="O34" s="1210"/>
      <c r="P34" s="1210"/>
      <c r="Q34" s="1210"/>
      <c r="R34" s="1210"/>
      <c r="S34" s="1210"/>
      <c r="T34" s="1210"/>
      <c r="U34" s="1210"/>
      <c r="V34" s="1210"/>
      <c r="W34" s="1210"/>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11" t="s">
        <v>491</v>
      </c>
      <c r="G2" s="1212"/>
      <c r="H2" s="1213"/>
      <c r="I2" s="642"/>
    </row>
    <row r="3" spans="1:20" ht="3" customHeight="1"/>
    <row r="4" spans="1:20" s="572" customFormat="1" ht="11.25">
      <c r="A4" s="592"/>
      <c r="B4" s="592"/>
      <c r="C4" s="592"/>
      <c r="D4" s="592"/>
      <c r="F4" s="1155" t="s">
        <v>454</v>
      </c>
      <c r="G4" s="1155"/>
      <c r="H4" s="1155"/>
      <c r="I4" s="121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24.04.2023</v>
      </c>
      <c r="I7" s="583" t="s">
        <v>493</v>
      </c>
      <c r="J7" s="617"/>
      <c r="K7" s="592"/>
      <c r="L7" s="592"/>
      <c r="M7" s="592"/>
      <c r="N7" s="592"/>
      <c r="O7" s="592"/>
      <c r="P7" s="592"/>
      <c r="Q7" s="592"/>
      <c r="R7" s="592"/>
      <c r="S7" s="592"/>
      <c r="T7" s="592"/>
    </row>
    <row r="8" spans="1:20" s="572" customFormat="1" ht="45">
      <c r="A8" s="1215">
        <v>1</v>
      </c>
      <c r="B8" s="592"/>
      <c r="C8" s="592"/>
      <c r="D8" s="592"/>
      <c r="F8" s="618" t="str">
        <f>"2." &amp;mergeValue(A8)</f>
        <v>2.1</v>
      </c>
      <c r="G8" s="634" t="s">
        <v>494</v>
      </c>
      <c r="H8" s="606"/>
      <c r="I8" s="583" t="s">
        <v>587</v>
      </c>
      <c r="J8" s="617"/>
      <c r="K8" s="592"/>
      <c r="L8" s="592"/>
      <c r="M8" s="592"/>
      <c r="N8" s="592"/>
      <c r="O8" s="592"/>
      <c r="P8" s="592"/>
      <c r="Q8" s="592"/>
      <c r="R8" s="592"/>
      <c r="S8" s="592"/>
      <c r="T8" s="592"/>
    </row>
    <row r="9" spans="1:20" s="572" customFormat="1" ht="22.5">
      <c r="A9" s="1215"/>
      <c r="B9" s="592"/>
      <c r="C9" s="592"/>
      <c r="D9" s="592"/>
      <c r="F9" s="618" t="str">
        <f>"3." &amp;mergeValue(A9)</f>
        <v>3.1</v>
      </c>
      <c r="G9" s="634" t="s">
        <v>495</v>
      </c>
      <c r="H9" s="606"/>
      <c r="I9" s="583" t="s">
        <v>585</v>
      </c>
      <c r="J9" s="617"/>
      <c r="K9" s="592"/>
      <c r="L9" s="592"/>
      <c r="M9" s="592"/>
      <c r="N9" s="592"/>
      <c r="O9" s="592"/>
      <c r="P9" s="592"/>
      <c r="Q9" s="592"/>
      <c r="R9" s="592"/>
      <c r="S9" s="592"/>
      <c r="T9" s="592"/>
    </row>
    <row r="10" spans="1:20" s="572" customFormat="1" ht="22.5">
      <c r="A10" s="121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15"/>
      <c r="B11" s="1215">
        <v>1</v>
      </c>
      <c r="C11" s="625"/>
      <c r="D11" s="625"/>
      <c r="F11" s="618" t="str">
        <f>"4."&amp;mergeValue(A11) &amp;"."&amp;mergeValue(B11)</f>
        <v>4.1.1</v>
      </c>
      <c r="G11" s="613" t="s">
        <v>589</v>
      </c>
      <c r="H11" s="606" t="str">
        <f>IF(region_name="","",region_name)</f>
        <v>Ханты-Мансийский автономный округ</v>
      </c>
      <c r="I11" s="583" t="s">
        <v>499</v>
      </c>
      <c r="J11" s="617"/>
      <c r="K11" s="592"/>
      <c r="L11" s="592"/>
      <c r="M11" s="592"/>
      <c r="N11" s="592"/>
      <c r="O11" s="592"/>
      <c r="P11" s="592"/>
      <c r="Q11" s="592"/>
      <c r="R11" s="592"/>
      <c r="S11" s="592"/>
      <c r="T11" s="592"/>
    </row>
    <row r="12" spans="1:20" s="572" customFormat="1" ht="22.5">
      <c r="A12" s="1215"/>
      <c r="B12" s="1215"/>
      <c r="C12" s="121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15"/>
      <c r="B13" s="1215"/>
      <c r="C13" s="1215"/>
      <c r="D13" s="625">
        <v>1</v>
      </c>
      <c r="F13" s="618" t="str">
        <f>"4."&amp;mergeValue(A13) &amp;"."&amp;mergeValue(B13)&amp;"."&amp;mergeValue(C13)&amp;"."&amp;mergeValue(D13)</f>
        <v>4.1.1.1.1</v>
      </c>
      <c r="G13" s="635" t="s">
        <v>498</v>
      </c>
      <c r="H13" s="606"/>
      <c r="I13" s="1216" t="s">
        <v>588</v>
      </c>
      <c r="J13" s="617"/>
      <c r="K13" s="592"/>
      <c r="L13" s="592"/>
      <c r="M13" s="592"/>
      <c r="N13" s="592"/>
      <c r="O13" s="592"/>
      <c r="P13" s="592"/>
      <c r="Q13" s="592"/>
      <c r="R13" s="592"/>
      <c r="S13" s="592"/>
      <c r="T13" s="592"/>
    </row>
    <row r="14" spans="1:20" s="572" customFormat="1" ht="18.75">
      <c r="A14" s="1215"/>
      <c r="B14" s="1215"/>
      <c r="C14" s="1215"/>
      <c r="D14" s="625"/>
      <c r="F14" s="621"/>
      <c r="G14" s="552" t="s">
        <v>4</v>
      </c>
      <c r="H14" s="626"/>
      <c r="I14" s="1216"/>
      <c r="J14" s="617"/>
      <c r="K14" s="592"/>
      <c r="L14" s="592"/>
      <c r="M14" s="592"/>
      <c r="N14" s="592"/>
      <c r="O14" s="592"/>
      <c r="P14" s="592"/>
      <c r="Q14" s="592"/>
      <c r="R14" s="592"/>
      <c r="S14" s="592"/>
      <c r="T14" s="592"/>
    </row>
    <row r="15" spans="1:20" s="572" customFormat="1" ht="18.75">
      <c r="A15" s="1215"/>
      <c r="B15" s="1215"/>
      <c r="C15" s="625"/>
      <c r="D15" s="625"/>
      <c r="F15" s="636"/>
      <c r="G15" s="579" t="s">
        <v>403</v>
      </c>
      <c r="H15" s="637"/>
      <c r="I15" s="638"/>
      <c r="J15" s="617"/>
      <c r="K15" s="592"/>
      <c r="L15" s="592"/>
      <c r="M15" s="592"/>
      <c r="N15" s="592"/>
      <c r="O15" s="592"/>
      <c r="P15" s="592"/>
      <c r="Q15" s="592"/>
      <c r="R15" s="592"/>
      <c r="S15" s="592"/>
      <c r="T15" s="592"/>
    </row>
    <row r="16" spans="1:20" s="572" customFormat="1" ht="18.75">
      <c r="A16" s="121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10" t="s">
        <v>590</v>
      </c>
      <c r="H19" s="121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1" t="s">
        <v>654</v>
      </c>
      <c r="M5" s="1231"/>
      <c r="N5" s="1231"/>
      <c r="O5" s="1231"/>
      <c r="P5" s="1231"/>
      <c r="Q5" s="1231"/>
      <c r="R5" s="1231"/>
      <c r="S5" s="1231"/>
      <c r="T5" s="1231"/>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66" t="str">
        <f>IF(NameOrPr_ch="",IF(NameOrPr="","",NameOrPr),NameOrPr_ch)</f>
        <v>Региональная служба по тарифам ХМАО-ЮГРЫ</v>
      </c>
      <c r="P7" s="1267"/>
      <c r="Q7" s="1267"/>
      <c r="R7" s="1267"/>
      <c r="S7" s="1267"/>
      <c r="T7" s="1268"/>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593</v>
      </c>
      <c r="N8" s="668"/>
      <c r="O8" s="1266" t="str">
        <f>IF(datePr_ch="",IF(datePr="","",datePr),datePr_ch)</f>
        <v>13.04.2023</v>
      </c>
      <c r="P8" s="1267"/>
      <c r="Q8" s="1267"/>
      <c r="R8" s="1267"/>
      <c r="S8" s="1267"/>
      <c r="T8" s="1268"/>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592</v>
      </c>
      <c r="N9" s="668"/>
      <c r="O9" s="1266" t="str">
        <f>IF(numberPr_ch="",IF(numberPr="","",numberPr),numberPr_ch)</f>
        <v>18-нп</v>
      </c>
      <c r="P9" s="1267"/>
      <c r="Q9" s="1267"/>
      <c r="R9" s="1267"/>
      <c r="S9" s="1267"/>
      <c r="T9" s="1268"/>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66" t="str">
        <f>IF(IstPub_ch="",IF(IstPub="","",IstPub),IstPub_ch)</f>
        <v>«Официальном интернет-портале правовой информации» (www.pravo.gov.ru) 21.04.2023 г.</v>
      </c>
      <c r="P10" s="1267"/>
      <c r="Q10" s="1267"/>
      <c r="R10" s="1267"/>
      <c r="S10" s="1267"/>
      <c r="T10" s="1268"/>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65"/>
      <c r="P12" s="1265"/>
      <c r="Q12" s="1265"/>
      <c r="R12" s="1265"/>
      <c r="S12" s="1265"/>
      <c r="T12" s="1265"/>
      <c r="U12" s="1265"/>
    </row>
    <row r="13" spans="1:34">
      <c r="J13" s="483"/>
      <c r="K13" s="483"/>
      <c r="L13" s="1155" t="s">
        <v>454</v>
      </c>
      <c r="M13" s="1155"/>
      <c r="N13" s="1155"/>
      <c r="O13" s="1155"/>
      <c r="P13" s="1155"/>
      <c r="Q13" s="1155"/>
      <c r="R13" s="1155"/>
      <c r="S13" s="1155"/>
      <c r="T13" s="1155"/>
      <c r="U13" s="1155"/>
      <c r="V13" s="1155"/>
      <c r="W13" s="1155" t="s">
        <v>455</v>
      </c>
    </row>
    <row r="14" spans="1:34" ht="14.25" customHeight="1">
      <c r="J14" s="483"/>
      <c r="K14" s="483"/>
      <c r="L14" s="1244" t="s">
        <v>92</v>
      </c>
      <c r="M14" s="1244" t="s">
        <v>636</v>
      </c>
      <c r="N14" s="523"/>
      <c r="O14" s="1245" t="s">
        <v>638</v>
      </c>
      <c r="P14" s="1246"/>
      <c r="Q14" s="1246"/>
      <c r="R14" s="1246"/>
      <c r="S14" s="1246"/>
      <c r="T14" s="1247"/>
      <c r="U14" s="1228" t="s">
        <v>341</v>
      </c>
      <c r="V14" s="1241" t="s">
        <v>275</v>
      </c>
      <c r="W14" s="1155"/>
    </row>
    <row r="15" spans="1:34" s="525" customFormat="1" ht="14.25" customHeight="1">
      <c r="A15" s="587"/>
      <c r="B15" s="587"/>
      <c r="C15" s="587"/>
      <c r="D15" s="587"/>
      <c r="E15" s="587"/>
      <c r="F15" s="587"/>
      <c r="G15" s="593"/>
      <c r="H15" s="593"/>
      <c r="I15" s="533"/>
      <c r="J15" s="531"/>
      <c r="K15" s="531"/>
      <c r="L15" s="1244"/>
      <c r="M15" s="1244"/>
      <c r="N15" s="523"/>
      <c r="O15" s="1250" t="s">
        <v>769</v>
      </c>
      <c r="P15" s="1248" t="s">
        <v>271</v>
      </c>
      <c r="Q15" s="1249"/>
      <c r="R15" s="1226" t="s">
        <v>651</v>
      </c>
      <c r="S15" s="1226"/>
      <c r="T15" s="1227"/>
      <c r="U15" s="1229"/>
      <c r="V15" s="1242"/>
      <c r="W15" s="1155"/>
      <c r="X15" s="587"/>
      <c r="Y15" s="587"/>
      <c r="Z15" s="587"/>
      <c r="AA15" s="587"/>
      <c r="AB15" s="587"/>
      <c r="AC15" s="587"/>
      <c r="AD15" s="587"/>
      <c r="AE15" s="587"/>
      <c r="AF15" s="587"/>
      <c r="AG15" s="587"/>
      <c r="AH15" s="587"/>
    </row>
    <row r="16" spans="1:34" ht="33.75">
      <c r="J16" s="483"/>
      <c r="K16" s="483"/>
      <c r="L16" s="1244"/>
      <c r="M16" s="1244"/>
      <c r="N16" s="522"/>
      <c r="O16" s="1251"/>
      <c r="P16" s="537" t="s">
        <v>762</v>
      </c>
      <c r="Q16" s="537" t="s">
        <v>763</v>
      </c>
      <c r="R16" s="538" t="s">
        <v>274</v>
      </c>
      <c r="S16" s="1239" t="s">
        <v>273</v>
      </c>
      <c r="T16" s="1240"/>
      <c r="U16" s="1230"/>
      <c r="V16" s="1243"/>
      <c r="W16" s="1155"/>
    </row>
    <row r="17" spans="1:35">
      <c r="J17" s="483"/>
      <c r="K17" s="491">
        <v>1</v>
      </c>
      <c r="L17" s="527" t="s">
        <v>93</v>
      </c>
      <c r="M17" s="527" t="s">
        <v>49</v>
      </c>
      <c r="N17" s="498" t="s">
        <v>49</v>
      </c>
      <c r="O17" s="489">
        <f ca="1">OFFSET(O17,0,-1)+1</f>
        <v>3</v>
      </c>
      <c r="P17" s="489">
        <f ca="1">OFFSET(P17,0,-1)+1</f>
        <v>4</v>
      </c>
      <c r="Q17" s="489">
        <f ca="1">OFFSET(Q17,0,-1)+1</f>
        <v>5</v>
      </c>
      <c r="R17" s="489">
        <f ca="1">OFFSET(R17,0,-1)+1</f>
        <v>6</v>
      </c>
      <c r="S17" s="1233">
        <f ca="1">OFFSET(S17,0,-1)+1</f>
        <v>7</v>
      </c>
      <c r="T17" s="1233"/>
      <c r="U17" s="489">
        <f ca="1">OFFSET(U17,0,-2)+1</f>
        <v>8</v>
      </c>
      <c r="V17" s="653">
        <f ca="1">OFFSET(V17,0,-1)</f>
        <v>8</v>
      </c>
      <c r="W17" s="489">
        <f ca="1">OFFSET(W17,0,-1)+1</f>
        <v>9</v>
      </c>
    </row>
    <row r="18" spans="1:35" ht="22.5">
      <c r="A18" s="1217">
        <v>1</v>
      </c>
      <c r="B18" s="960"/>
      <c r="C18" s="960"/>
      <c r="D18" s="960"/>
      <c r="E18" s="961"/>
      <c r="F18" s="962"/>
      <c r="G18" s="962"/>
      <c r="H18" s="962"/>
      <c r="I18" s="963"/>
      <c r="J18" s="958"/>
      <c r="K18" s="965"/>
      <c r="L18" s="595">
        <f>mergeValue(A18)</f>
        <v>1</v>
      </c>
      <c r="M18" s="643" t="s">
        <v>20</v>
      </c>
      <c r="N18" s="582"/>
      <c r="O18" s="1263"/>
      <c r="P18" s="1263"/>
      <c r="Q18" s="1263"/>
      <c r="R18" s="1263"/>
      <c r="S18" s="1263"/>
      <c r="T18" s="1263"/>
      <c r="U18" s="1263"/>
      <c r="V18" s="1263"/>
      <c r="W18" s="632" t="s">
        <v>655</v>
      </c>
    </row>
    <row r="19" spans="1:35" ht="22.5">
      <c r="A19" s="1217"/>
      <c r="B19" s="1217">
        <v>1</v>
      </c>
      <c r="C19" s="960"/>
      <c r="D19" s="960"/>
      <c r="E19" s="962"/>
      <c r="F19" s="962"/>
      <c r="G19" s="962"/>
      <c r="H19" s="962"/>
      <c r="I19" s="957"/>
      <c r="J19" s="956"/>
      <c r="K19" s="959"/>
      <c r="L19" s="595" t="str">
        <f>mergeValue(A19) &amp;"."&amp; mergeValue(B19)</f>
        <v>1.1</v>
      </c>
      <c r="M19" s="548" t="s">
        <v>16</v>
      </c>
      <c r="N19" s="582"/>
      <c r="O19" s="1263"/>
      <c r="P19" s="1263"/>
      <c r="Q19" s="1263"/>
      <c r="R19" s="1263"/>
      <c r="S19" s="1263"/>
      <c r="T19" s="1263"/>
      <c r="U19" s="1263"/>
      <c r="V19" s="1263"/>
      <c r="W19" s="632" t="s">
        <v>477</v>
      </c>
    </row>
    <row r="20" spans="1:35" ht="22.5">
      <c r="A20" s="1217"/>
      <c r="B20" s="1217"/>
      <c r="C20" s="1217">
        <v>1</v>
      </c>
      <c r="D20" s="960"/>
      <c r="E20" s="962"/>
      <c r="F20" s="962"/>
      <c r="G20" s="962"/>
      <c r="H20" s="962"/>
      <c r="I20" s="964"/>
      <c r="J20" s="956"/>
      <c r="K20" s="959"/>
      <c r="L20" s="595" t="str">
        <f>mergeValue(A20) &amp;"."&amp; mergeValue(B20)&amp;"."&amp; mergeValue(C20)</f>
        <v>1.1.1</v>
      </c>
      <c r="M20" s="549" t="s">
        <v>7</v>
      </c>
      <c r="N20" s="582"/>
      <c r="O20" s="1263"/>
      <c r="P20" s="1263"/>
      <c r="Q20" s="1263"/>
      <c r="R20" s="1263"/>
      <c r="S20" s="1263"/>
      <c r="T20" s="1263"/>
      <c r="U20" s="1263"/>
      <c r="V20" s="1263"/>
      <c r="W20" s="632" t="s">
        <v>630</v>
      </c>
    </row>
    <row r="21" spans="1:35" ht="22.5">
      <c r="A21" s="1217"/>
      <c r="B21" s="1217"/>
      <c r="C21" s="1217"/>
      <c r="D21" s="1217">
        <v>1</v>
      </c>
      <c r="E21" s="962"/>
      <c r="F21" s="962"/>
      <c r="G21" s="962"/>
      <c r="H21" s="962"/>
      <c r="I21" s="964"/>
      <c r="J21" s="956"/>
      <c r="K21" s="959"/>
      <c r="L21" s="595" t="str">
        <f>mergeValue(A21) &amp;"."&amp; mergeValue(B21)&amp;"."&amp; mergeValue(C21)&amp;"."&amp; mergeValue(D21)</f>
        <v>1.1.1.1</v>
      </c>
      <c r="M21" s="550" t="s">
        <v>22</v>
      </c>
      <c r="N21" s="582"/>
      <c r="O21" s="1263"/>
      <c r="P21" s="1263"/>
      <c r="Q21" s="1263"/>
      <c r="R21" s="1263"/>
      <c r="S21" s="1263"/>
      <c r="T21" s="1263"/>
      <c r="U21" s="1263"/>
      <c r="V21" s="1263"/>
      <c r="W21" s="632" t="s">
        <v>631</v>
      </c>
    </row>
    <row r="22" spans="1:35" ht="11.25" hidden="1" customHeight="1">
      <c r="A22" s="1217"/>
      <c r="B22" s="1217"/>
      <c r="C22" s="1217"/>
      <c r="D22" s="1217"/>
      <c r="E22" s="1217">
        <v>1</v>
      </c>
      <c r="F22" s="962"/>
      <c r="G22" s="962"/>
      <c r="H22" s="960">
        <v>1</v>
      </c>
      <c r="I22" s="1217">
        <v>1</v>
      </c>
      <c r="J22" s="962"/>
      <c r="K22" s="967"/>
      <c r="L22" s="595"/>
      <c r="M22" s="556"/>
      <c r="N22" s="583"/>
      <c r="O22" s="633"/>
      <c r="P22" s="633"/>
      <c r="Q22" s="633"/>
      <c r="R22" s="633"/>
      <c r="S22" s="633"/>
      <c r="T22" s="633"/>
      <c r="U22" s="633"/>
      <c r="V22" s="510"/>
      <c r="W22" s="561"/>
    </row>
    <row r="23" spans="1:35" ht="90">
      <c r="A23" s="1217"/>
      <c r="B23" s="1217"/>
      <c r="C23" s="1217"/>
      <c r="D23" s="1217"/>
      <c r="E23" s="1217"/>
      <c r="F23" s="1217">
        <v>1</v>
      </c>
      <c r="G23" s="960"/>
      <c r="H23" s="960"/>
      <c r="I23" s="1217"/>
      <c r="J23" s="1217">
        <v>1</v>
      </c>
      <c r="K23" s="968"/>
      <c r="L23" s="595" t="str">
        <f>mergeValue(A23) &amp;"."&amp; mergeValue(B23)&amp;"."&amp; mergeValue(C23)&amp;"."&amp; mergeValue(D23)&amp;"."&amp;  mergeValue(F23)</f>
        <v>1.1.1.1.1</v>
      </c>
      <c r="M23" s="557" t="s">
        <v>10</v>
      </c>
      <c r="N23" s="583"/>
      <c r="O23" s="1219"/>
      <c r="P23" s="1219"/>
      <c r="Q23" s="1219"/>
      <c r="R23" s="1219"/>
      <c r="S23" s="1219"/>
      <c r="T23" s="1219"/>
      <c r="U23" s="1219"/>
      <c r="V23" s="1219"/>
      <c r="W23" s="632" t="s">
        <v>632</v>
      </c>
      <c r="Y23" s="506" t="str">
        <f>strCheckUnique(Z23:Z26)</f>
        <v/>
      </c>
      <c r="AA23" s="506"/>
    </row>
    <row r="24" spans="1:35" ht="189" customHeight="1">
      <c r="A24" s="1217"/>
      <c r="B24" s="1217"/>
      <c r="C24" s="1217"/>
      <c r="D24" s="1217"/>
      <c r="E24" s="1217"/>
      <c r="F24" s="1217"/>
      <c r="G24" s="960">
        <v>1</v>
      </c>
      <c r="H24" s="960"/>
      <c r="I24" s="1217"/>
      <c r="J24" s="1217"/>
      <c r="K24" s="968">
        <v>1</v>
      </c>
      <c r="L24" s="595" t="str">
        <f>mergeValue(A24) &amp;"."&amp; mergeValue(B24)&amp;"."&amp; mergeValue(C24)&amp;"."&amp; mergeValue(D24)&amp;"."&amp; mergeValue(F24)&amp;"."&amp; mergeValue(G24)</f>
        <v>1.1.1.1.1.1</v>
      </c>
      <c r="M24" s="1071"/>
      <c r="N24" s="588"/>
      <c r="O24" s="564"/>
      <c r="P24" s="564"/>
      <c r="Q24" s="1096"/>
      <c r="R24" s="1253"/>
      <c r="S24" s="1224" t="s">
        <v>84</v>
      </c>
      <c r="T24" s="1253"/>
      <c r="U24" s="1224" t="s">
        <v>85</v>
      </c>
      <c r="V24" s="580"/>
      <c r="W24" s="1234" t="s">
        <v>656</v>
      </c>
      <c r="X24" s="502" t="str">
        <f>strCheckDate(O25:V25)</f>
        <v/>
      </c>
      <c r="Y24" s="506"/>
      <c r="Z24" s="506" t="str">
        <f>IF(M24="","",M24 )</f>
        <v/>
      </c>
      <c r="AA24" s="506"/>
      <c r="AB24" s="506"/>
      <c r="AC24" s="506"/>
    </row>
    <row r="25" spans="1:35" ht="11.25" hidden="1">
      <c r="A25" s="1217"/>
      <c r="B25" s="1217"/>
      <c r="C25" s="1217"/>
      <c r="D25" s="1217"/>
      <c r="E25" s="1217"/>
      <c r="F25" s="1217"/>
      <c r="G25" s="960"/>
      <c r="H25" s="960"/>
      <c r="I25" s="1217"/>
      <c r="J25" s="1217"/>
      <c r="K25" s="968"/>
      <c r="L25" s="602"/>
      <c r="M25" s="648"/>
      <c r="N25" s="588"/>
      <c r="O25" s="564"/>
      <c r="P25" s="564"/>
      <c r="Q25" s="586" t="str">
        <f>R24 &amp; "-" &amp; T24</f>
        <v>-</v>
      </c>
      <c r="R25" s="1223"/>
      <c r="S25" s="1224"/>
      <c r="T25" s="1223"/>
      <c r="U25" s="1224"/>
      <c r="V25" s="580"/>
      <c r="W25" s="1235"/>
    </row>
    <row r="26" spans="1:35" s="477" customFormat="1" ht="15" customHeight="1">
      <c r="A26" s="1217"/>
      <c r="B26" s="1217"/>
      <c r="C26" s="1217"/>
      <c r="D26" s="1217"/>
      <c r="E26" s="1217"/>
      <c r="F26" s="1217"/>
      <c r="G26" s="962"/>
      <c r="H26" s="960"/>
      <c r="I26" s="1217"/>
      <c r="J26" s="1217"/>
      <c r="K26" s="967"/>
      <c r="L26" s="540"/>
      <c r="M26" s="558" t="s">
        <v>25</v>
      </c>
      <c r="N26" s="553"/>
      <c r="O26" s="547"/>
      <c r="P26" s="547"/>
      <c r="Q26" s="547"/>
      <c r="R26" s="575"/>
      <c r="S26" s="566"/>
      <c r="T26" s="565"/>
      <c r="U26" s="553"/>
      <c r="V26" s="562"/>
      <c r="W26" s="1236"/>
      <c r="X26" s="503"/>
      <c r="Y26" s="503"/>
      <c r="Z26" s="503"/>
      <c r="AA26" s="503"/>
      <c r="AB26" s="503"/>
      <c r="AC26" s="503"/>
      <c r="AD26" s="503"/>
      <c r="AE26" s="503"/>
      <c r="AF26" s="503"/>
      <c r="AG26" s="503"/>
      <c r="AH26" s="503"/>
    </row>
    <row r="27" spans="1:35" s="477" customFormat="1" ht="15" customHeight="1">
      <c r="A27" s="1217"/>
      <c r="B27" s="1217"/>
      <c r="C27" s="1217"/>
      <c r="D27" s="1217"/>
      <c r="E27" s="1217"/>
      <c r="F27" s="962"/>
      <c r="G27" s="962"/>
      <c r="H27" s="960"/>
      <c r="I27" s="1217"/>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17"/>
      <c r="B28" s="1217"/>
      <c r="C28" s="1217"/>
      <c r="D28" s="1217"/>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17"/>
      <c r="B29" s="1217"/>
      <c r="C29" s="1217"/>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17"/>
      <c r="B30" s="1217"/>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17"/>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10" t="s">
        <v>657</v>
      </c>
      <c r="N34" s="1210"/>
      <c r="O34" s="1210"/>
      <c r="P34" s="1210"/>
      <c r="Q34" s="1210"/>
      <c r="R34" s="1210"/>
      <c r="S34" s="1210"/>
      <c r="T34" s="1210"/>
      <c r="U34" s="1210"/>
      <c r="V34" s="1210"/>
      <c r="W34" s="1210"/>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11" t="s">
        <v>491</v>
      </c>
      <c r="G2" s="1212"/>
      <c r="H2" s="1213"/>
      <c r="I2" s="436"/>
    </row>
    <row r="3" spans="1:20" ht="3" customHeight="1"/>
    <row r="4" spans="1:20" s="190" customFormat="1" ht="11.25">
      <c r="A4" s="214"/>
      <c r="B4" s="214"/>
      <c r="C4" s="214"/>
      <c r="D4" s="214"/>
      <c r="F4" s="1155" t="s">
        <v>454</v>
      </c>
      <c r="G4" s="1155"/>
      <c r="H4" s="1155"/>
      <c r="I4" s="121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24.04.2023</v>
      </c>
      <c r="I7" s="196" t="s">
        <v>493</v>
      </c>
      <c r="J7" s="334"/>
      <c r="K7" s="214"/>
      <c r="L7" s="214"/>
      <c r="M7" s="214"/>
      <c r="N7" s="214"/>
      <c r="O7" s="214"/>
      <c r="P7" s="214"/>
      <c r="Q7" s="214"/>
      <c r="R7" s="214"/>
      <c r="S7" s="214"/>
      <c r="T7" s="214"/>
    </row>
    <row r="8" spans="1:20" s="190" customFormat="1" ht="45">
      <c r="A8" s="1215">
        <v>1</v>
      </c>
      <c r="B8" s="214"/>
      <c r="C8" s="214"/>
      <c r="D8" s="214"/>
      <c r="F8" s="335" t="str">
        <f>"2." &amp;mergeValue(A8)</f>
        <v>2.1</v>
      </c>
      <c r="G8" s="417" t="s">
        <v>494</v>
      </c>
      <c r="H8" s="317"/>
      <c r="I8" s="196" t="s">
        <v>587</v>
      </c>
      <c r="J8" s="334"/>
      <c r="K8" s="214"/>
      <c r="L8" s="214"/>
      <c r="M8" s="214"/>
      <c r="N8" s="214"/>
      <c r="O8" s="214"/>
      <c r="P8" s="214"/>
      <c r="Q8" s="214"/>
      <c r="R8" s="214"/>
      <c r="S8" s="214"/>
      <c r="T8" s="214"/>
    </row>
    <row r="9" spans="1:20" s="190" customFormat="1" ht="22.5">
      <c r="A9" s="1215"/>
      <c r="B9" s="214"/>
      <c r="C9" s="214"/>
      <c r="D9" s="214"/>
      <c r="F9" s="335" t="str">
        <f>"3." &amp;mergeValue(A9)</f>
        <v>3.1</v>
      </c>
      <c r="G9" s="417" t="s">
        <v>495</v>
      </c>
      <c r="H9" s="317"/>
      <c r="I9" s="196" t="s">
        <v>585</v>
      </c>
      <c r="J9" s="334"/>
      <c r="K9" s="214"/>
      <c r="L9" s="214"/>
      <c r="M9" s="214"/>
      <c r="N9" s="214"/>
      <c r="O9" s="214"/>
      <c r="P9" s="214"/>
      <c r="Q9" s="214"/>
      <c r="R9" s="214"/>
      <c r="S9" s="214"/>
      <c r="T9" s="214"/>
    </row>
    <row r="10" spans="1:20" s="190" customFormat="1" ht="22.5">
      <c r="A10" s="121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5"/>
      <c r="B11" s="1215">
        <v>1</v>
      </c>
      <c r="C11" s="344"/>
      <c r="D11" s="344"/>
      <c r="F11" s="335" t="str">
        <f>"4."&amp;mergeValue(A11) &amp;"."&amp;mergeValue(B11)</f>
        <v>4.1.1</v>
      </c>
      <c r="G11" s="324" t="s">
        <v>589</v>
      </c>
      <c r="H11" s="317" t="str">
        <f>IF(region_name="","",region_name)</f>
        <v>Ханты-Мансийский автономный округ</v>
      </c>
      <c r="I11" s="196" t="s">
        <v>499</v>
      </c>
      <c r="J11" s="334"/>
      <c r="K11" s="214"/>
      <c r="L11" s="214"/>
      <c r="M11" s="214"/>
      <c r="N11" s="214"/>
      <c r="O11" s="214"/>
      <c r="P11" s="214"/>
      <c r="Q11" s="214"/>
      <c r="R11" s="214"/>
      <c r="S11" s="214"/>
      <c r="T11" s="214"/>
    </row>
    <row r="12" spans="1:20" s="190" customFormat="1" ht="22.5">
      <c r="A12" s="1215"/>
      <c r="B12" s="1215"/>
      <c r="C12" s="121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5"/>
      <c r="B13" s="1215"/>
      <c r="C13" s="1215"/>
      <c r="D13" s="344">
        <v>1</v>
      </c>
      <c r="F13" s="335" t="str">
        <f>"4."&amp;mergeValue(A13) &amp;"."&amp;mergeValue(B13)&amp;"."&amp;mergeValue(C13)&amp;"."&amp;mergeValue(D13)</f>
        <v>4.1.1.1.1</v>
      </c>
      <c r="G13" s="420" t="s">
        <v>498</v>
      </c>
      <c r="H13" s="317"/>
      <c r="I13" s="1216" t="s">
        <v>588</v>
      </c>
      <c r="J13" s="334"/>
      <c r="K13" s="214"/>
      <c r="L13" s="214"/>
      <c r="M13" s="214"/>
      <c r="N13" s="214"/>
      <c r="O13" s="214"/>
      <c r="P13" s="214"/>
      <c r="Q13" s="214"/>
      <c r="R13" s="214"/>
      <c r="S13" s="214"/>
      <c r="T13" s="214"/>
    </row>
    <row r="14" spans="1:20" s="190" customFormat="1" ht="18.75">
      <c r="A14" s="1215"/>
      <c r="B14" s="1215"/>
      <c r="C14" s="1215"/>
      <c r="D14" s="344"/>
      <c r="F14" s="338"/>
      <c r="G14" s="150" t="s">
        <v>4</v>
      </c>
      <c r="H14" s="343"/>
      <c r="I14" s="1216"/>
      <c r="J14" s="334"/>
      <c r="K14" s="214"/>
      <c r="L14" s="214"/>
      <c r="M14" s="214"/>
      <c r="N14" s="214"/>
      <c r="O14" s="214"/>
      <c r="P14" s="214"/>
      <c r="Q14" s="214"/>
      <c r="R14" s="214"/>
      <c r="S14" s="214"/>
      <c r="T14" s="214"/>
    </row>
    <row r="15" spans="1:20" s="190" customFormat="1" ht="18.75">
      <c r="A15" s="1215"/>
      <c r="B15" s="1215"/>
      <c r="C15" s="344"/>
      <c r="D15" s="344"/>
      <c r="F15" s="421"/>
      <c r="G15" s="195" t="s">
        <v>403</v>
      </c>
      <c r="H15" s="422"/>
      <c r="I15" s="423"/>
      <c r="J15" s="334"/>
      <c r="K15" s="214"/>
      <c r="L15" s="214"/>
      <c r="M15" s="214"/>
      <c r="N15" s="214"/>
      <c r="O15" s="214"/>
      <c r="P15" s="214"/>
      <c r="Q15" s="214"/>
      <c r="R15" s="214"/>
      <c r="S15" s="214"/>
      <c r="T15" s="214"/>
    </row>
    <row r="16" spans="1:20" s="190" customFormat="1" ht="18.75">
      <c r="A16" s="121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10" t="s">
        <v>590</v>
      </c>
      <c r="H19" s="121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1" t="s">
        <v>663</v>
      </c>
      <c r="M5" s="1231"/>
      <c r="N5" s="1231"/>
      <c r="O5" s="1231"/>
      <c r="P5" s="1231"/>
      <c r="Q5" s="1231"/>
      <c r="R5" s="1231"/>
      <c r="S5" s="1231"/>
      <c r="T5" s="1231"/>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66" t="str">
        <f>IF(NameOrPr_ch="",IF(NameOrPr="","",NameOrPr),NameOrPr_ch)</f>
        <v>Региональная служба по тарифам ХМАО-ЮГРЫ</v>
      </c>
      <c r="P7" s="1267"/>
      <c r="Q7" s="1267"/>
      <c r="R7" s="1267"/>
      <c r="S7" s="1267"/>
      <c r="T7" s="1268"/>
      <c r="U7" s="671"/>
      <c r="V7" s="526"/>
      <c r="AC7" s="587"/>
      <c r="AD7" s="587"/>
      <c r="AE7" s="587"/>
      <c r="AF7" s="587"/>
      <c r="AG7" s="587"/>
    </row>
    <row r="8" spans="1:33" s="493" customFormat="1" ht="18.75">
      <c r="A8" s="507"/>
      <c r="B8" s="507"/>
      <c r="C8" s="507"/>
      <c r="D8" s="507"/>
      <c r="E8" s="507"/>
      <c r="F8" s="507"/>
      <c r="G8" s="507"/>
      <c r="H8" s="507"/>
      <c r="L8" s="501"/>
      <c r="M8" s="619" t="s">
        <v>593</v>
      </c>
      <c r="N8" s="668"/>
      <c r="O8" s="1266" t="str">
        <f>IF(datePr_ch="",IF(datePr="","",datePr),datePr_ch)</f>
        <v>13.04.2023</v>
      </c>
      <c r="P8" s="1267"/>
      <c r="Q8" s="1267"/>
      <c r="R8" s="1267"/>
      <c r="S8" s="1267"/>
      <c r="T8" s="1268"/>
      <c r="U8" s="669"/>
      <c r="V8" s="488"/>
      <c r="AC8" s="507"/>
      <c r="AD8" s="507"/>
      <c r="AE8" s="507"/>
      <c r="AF8" s="507"/>
      <c r="AG8" s="507"/>
    </row>
    <row r="9" spans="1:33" s="493" customFormat="1" ht="18.75">
      <c r="A9" s="507"/>
      <c r="B9" s="507"/>
      <c r="C9" s="507"/>
      <c r="D9" s="507"/>
      <c r="E9" s="507"/>
      <c r="F9" s="507"/>
      <c r="G9" s="507"/>
      <c r="H9" s="507"/>
      <c r="L9" s="554"/>
      <c r="M9" s="619" t="s">
        <v>592</v>
      </c>
      <c r="N9" s="668"/>
      <c r="O9" s="1266" t="str">
        <f>IF(numberPr_ch="",IF(numberPr="","",numberPr),numberPr_ch)</f>
        <v>18-нп</v>
      </c>
      <c r="P9" s="1267"/>
      <c r="Q9" s="1267"/>
      <c r="R9" s="1267"/>
      <c r="S9" s="1267"/>
      <c r="T9" s="1268"/>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66" t="str">
        <f>IF(IstPub_ch="",IF(IstPub="","",IstPub),IstPub_ch)</f>
        <v>«Официальном интернет-портале правовой информации» (www.pravo.gov.ru) 21.04.2023 г.</v>
      </c>
      <c r="P10" s="1267"/>
      <c r="Q10" s="1267"/>
      <c r="R10" s="1267"/>
      <c r="S10" s="1267"/>
      <c r="T10" s="1268"/>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62"/>
      <c r="P12" s="1262"/>
      <c r="Q12" s="1262"/>
      <c r="R12" s="1262"/>
      <c r="S12" s="1262"/>
      <c r="T12" s="1262"/>
      <c r="U12" s="1262"/>
      <c r="V12" s="1262"/>
      <c r="W12" s="1262"/>
      <c r="X12" s="1262"/>
      <c r="Y12" s="1262"/>
      <c r="Z12" s="1262"/>
    </row>
    <row r="13" spans="1:33" ht="14.25" customHeight="1">
      <c r="J13" s="483"/>
      <c r="K13" s="483"/>
      <c r="L13" s="1244" t="s">
        <v>454</v>
      </c>
      <c r="M13" s="1244"/>
      <c r="N13" s="1244"/>
      <c r="O13" s="1244"/>
      <c r="P13" s="1244"/>
      <c r="Q13" s="1244"/>
      <c r="R13" s="1244"/>
      <c r="S13" s="1244"/>
      <c r="T13" s="1244"/>
      <c r="U13" s="1244"/>
      <c r="V13" s="1244"/>
      <c r="W13" s="1244"/>
      <c r="X13" s="1244"/>
      <c r="Y13" s="1244"/>
      <c r="Z13" s="1244"/>
      <c r="AA13" s="1244"/>
      <c r="AB13" s="1155" t="s">
        <v>455</v>
      </c>
    </row>
    <row r="14" spans="1:33" ht="14.25" customHeight="1">
      <c r="J14" s="483"/>
      <c r="K14" s="483"/>
      <c r="L14" s="1244" t="s">
        <v>92</v>
      </c>
      <c r="M14" s="1244" t="s">
        <v>636</v>
      </c>
      <c r="N14" s="580"/>
      <c r="O14" s="1155" t="s">
        <v>638</v>
      </c>
      <c r="P14" s="1155"/>
      <c r="Q14" s="1155"/>
      <c r="R14" s="1155"/>
      <c r="S14" s="1155"/>
      <c r="T14" s="1155"/>
      <c r="U14" s="1155"/>
      <c r="V14" s="1155"/>
      <c r="W14" s="1155"/>
      <c r="X14" s="1155"/>
      <c r="Y14" s="1155"/>
      <c r="Z14" s="1244" t="s">
        <v>341</v>
      </c>
      <c r="AA14" s="1261" t="s">
        <v>275</v>
      </c>
      <c r="AB14" s="1155"/>
    </row>
    <row r="15" spans="1:33" s="525" customFormat="1" ht="14.25" customHeight="1">
      <c r="A15" s="587"/>
      <c r="B15" s="587"/>
      <c r="C15" s="587"/>
      <c r="D15" s="587"/>
      <c r="E15" s="587"/>
      <c r="F15" s="587"/>
      <c r="G15" s="593"/>
      <c r="H15" s="593"/>
      <c r="I15" s="533"/>
      <c r="J15" s="531"/>
      <c r="K15" s="531"/>
      <c r="L15" s="1244"/>
      <c r="M15" s="1244"/>
      <c r="N15" s="580"/>
      <c r="O15" s="1275" t="s">
        <v>664</v>
      </c>
      <c r="P15" s="1275" t="s">
        <v>617</v>
      </c>
      <c r="Q15" s="1275" t="s">
        <v>618</v>
      </c>
      <c r="R15" s="1275" t="s">
        <v>271</v>
      </c>
      <c r="S15" s="1275"/>
      <c r="T15" s="1275" t="s">
        <v>271</v>
      </c>
      <c r="U15" s="1275"/>
      <c r="V15" s="654"/>
      <c r="W15" s="1274" t="s">
        <v>651</v>
      </c>
      <c r="X15" s="1274"/>
      <c r="Y15" s="1274"/>
      <c r="Z15" s="1244"/>
      <c r="AA15" s="1261"/>
      <c r="AB15" s="1155"/>
      <c r="AC15" s="587"/>
      <c r="AD15" s="587"/>
      <c r="AE15" s="587"/>
      <c r="AF15" s="587"/>
      <c r="AG15" s="587"/>
    </row>
    <row r="16" spans="1:33" ht="56.25" customHeight="1">
      <c r="J16" s="483"/>
      <c r="K16" s="483"/>
      <c r="L16" s="1244"/>
      <c r="M16" s="1244"/>
      <c r="N16" s="580"/>
      <c r="O16" s="1275"/>
      <c r="P16" s="1275"/>
      <c r="Q16" s="1275"/>
      <c r="R16" s="537" t="s">
        <v>619</v>
      </c>
      <c r="S16" s="537" t="s">
        <v>620</v>
      </c>
      <c r="T16" s="537" t="s">
        <v>621</v>
      </c>
      <c r="U16" s="537" t="s">
        <v>622</v>
      </c>
      <c r="V16" s="537"/>
      <c r="W16" s="538" t="s">
        <v>274</v>
      </c>
      <c r="X16" s="1271" t="s">
        <v>273</v>
      </c>
      <c r="Y16" s="1271"/>
      <c r="Z16" s="1244"/>
      <c r="AA16" s="1261"/>
      <c r="AB16" s="1155"/>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3">
        <f ca="1">OFFSET(X17,0,-1)+1</f>
        <v>11</v>
      </c>
      <c r="Y17" s="1233"/>
      <c r="Z17" s="489">
        <f ca="1">OFFSET(Z17,0,-2)+1</f>
        <v>12</v>
      </c>
      <c r="AB17" s="489">
        <f ca="1">OFFSET(AB17,0,-2)+1</f>
        <v>13</v>
      </c>
    </row>
    <row r="18" spans="1:33" ht="22.5">
      <c r="A18" s="1217">
        <v>1</v>
      </c>
      <c r="B18" s="1055"/>
      <c r="C18" s="1055"/>
      <c r="D18" s="1055"/>
      <c r="E18" s="1056"/>
      <c r="F18" s="1057"/>
      <c r="G18" s="1055"/>
      <c r="H18" s="1055"/>
      <c r="I18" s="1043"/>
      <c r="J18" s="1048"/>
      <c r="K18" s="1048"/>
      <c r="L18" s="595">
        <f>mergeValue(A18)</f>
        <v>1</v>
      </c>
      <c r="M18" s="643" t="s">
        <v>20</v>
      </c>
      <c r="N18" s="582"/>
      <c r="O18" s="1263"/>
      <c r="P18" s="1263"/>
      <c r="Q18" s="1263"/>
      <c r="R18" s="1263"/>
      <c r="S18" s="1263"/>
      <c r="T18" s="1263"/>
      <c r="U18" s="1263"/>
      <c r="V18" s="1263"/>
      <c r="W18" s="1263"/>
      <c r="X18" s="1263"/>
      <c r="Y18" s="1263"/>
      <c r="Z18" s="1263"/>
      <c r="AA18" s="1263"/>
      <c r="AB18" s="632" t="s">
        <v>476</v>
      </c>
    </row>
    <row r="19" spans="1:33" ht="22.5">
      <c r="A19" s="1217"/>
      <c r="B19" s="1217">
        <v>1</v>
      </c>
      <c r="C19" s="1055"/>
      <c r="D19" s="1055"/>
      <c r="E19" s="1057"/>
      <c r="F19" s="1057"/>
      <c r="G19" s="1055"/>
      <c r="H19" s="1055"/>
      <c r="I19" s="1050"/>
      <c r="J19" s="1045"/>
      <c r="K19" s="1044"/>
      <c r="L19" s="595" t="str">
        <f>mergeValue(A19) &amp;"."&amp; mergeValue(B19)</f>
        <v>1.1</v>
      </c>
      <c r="M19" s="548" t="s">
        <v>16</v>
      </c>
      <c r="N19" s="582"/>
      <c r="O19" s="1263"/>
      <c r="P19" s="1263"/>
      <c r="Q19" s="1263"/>
      <c r="R19" s="1263"/>
      <c r="S19" s="1263"/>
      <c r="T19" s="1263"/>
      <c r="U19" s="1263"/>
      <c r="V19" s="1263"/>
      <c r="W19" s="1263"/>
      <c r="X19" s="1263"/>
      <c r="Y19" s="1263"/>
      <c r="Z19" s="1263"/>
      <c r="AA19" s="1263"/>
      <c r="AB19" s="632" t="s">
        <v>477</v>
      </c>
    </row>
    <row r="20" spans="1:33" ht="22.5">
      <c r="A20" s="1217"/>
      <c r="B20" s="1217"/>
      <c r="C20" s="1217">
        <v>1</v>
      </c>
      <c r="D20" s="1055"/>
      <c r="E20" s="1057"/>
      <c r="F20" s="1057"/>
      <c r="G20" s="1055"/>
      <c r="H20" s="1055"/>
      <c r="I20" s="1050"/>
      <c r="J20" s="1045"/>
      <c r="K20" s="1044"/>
      <c r="L20" s="595" t="str">
        <f>mergeValue(A20) &amp;"."&amp; mergeValue(B20)&amp;"."&amp; mergeValue(C20)</f>
        <v>1.1.1</v>
      </c>
      <c r="M20" s="549" t="s">
        <v>7</v>
      </c>
      <c r="N20" s="582"/>
      <c r="O20" s="1263"/>
      <c r="P20" s="1263"/>
      <c r="Q20" s="1263"/>
      <c r="R20" s="1263"/>
      <c r="S20" s="1263"/>
      <c r="T20" s="1263"/>
      <c r="U20" s="1263"/>
      <c r="V20" s="1263"/>
      <c r="W20" s="1263"/>
      <c r="X20" s="1263"/>
      <c r="Y20" s="1263"/>
      <c r="Z20" s="1263"/>
      <c r="AA20" s="1263"/>
      <c r="AB20" s="632" t="s">
        <v>630</v>
      </c>
    </row>
    <row r="21" spans="1:33" ht="22.5">
      <c r="A21" s="1217"/>
      <c r="B21" s="1217"/>
      <c r="C21" s="1217"/>
      <c r="D21" s="1217">
        <v>1</v>
      </c>
      <c r="E21" s="1057"/>
      <c r="F21" s="1057"/>
      <c r="G21" s="1055"/>
      <c r="H21" s="1055"/>
      <c r="I21" s="1050"/>
      <c r="J21" s="1045"/>
      <c r="K21" s="1044"/>
      <c r="L21" s="595" t="str">
        <f>mergeValue(A21) &amp;"."&amp; mergeValue(B21)&amp;"."&amp; mergeValue(C21)&amp;"."&amp; mergeValue(D21)</f>
        <v>1.1.1.1</v>
      </c>
      <c r="M21" s="550" t="s">
        <v>22</v>
      </c>
      <c r="N21" s="582"/>
      <c r="O21" s="1263"/>
      <c r="P21" s="1263"/>
      <c r="Q21" s="1263"/>
      <c r="R21" s="1263"/>
      <c r="S21" s="1263"/>
      <c r="T21" s="1263"/>
      <c r="U21" s="1263"/>
      <c r="V21" s="1263"/>
      <c r="W21" s="1263"/>
      <c r="X21" s="1263"/>
      <c r="Y21" s="1263"/>
      <c r="Z21" s="1263"/>
      <c r="AA21" s="1263"/>
      <c r="AB21" s="632" t="s">
        <v>631</v>
      </c>
    </row>
    <row r="22" spans="1:33" ht="0.2" customHeight="1">
      <c r="A22" s="1217"/>
      <c r="B22" s="1217"/>
      <c r="C22" s="1217"/>
      <c r="D22" s="1217"/>
      <c r="E22" s="1217">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17"/>
      <c r="B23" s="1217"/>
      <c r="C23" s="1217"/>
      <c r="D23" s="1217"/>
      <c r="E23" s="1217"/>
      <c r="F23" s="1217">
        <v>1</v>
      </c>
      <c r="G23" s="1055"/>
      <c r="H23" s="1055"/>
      <c r="I23" s="1272"/>
      <c r="J23" s="1045"/>
      <c r="K23" s="1044"/>
      <c r="L23" s="595" t="str">
        <f>mergeValue(A23) &amp;"."&amp; mergeValue(B23)&amp;"."&amp; mergeValue(C23)&amp;"."&amp; mergeValue(D23)&amp;"."&amp; mergeValue(F23)</f>
        <v>1.1.1.1.1</v>
      </c>
      <c r="M23" s="557" t="s">
        <v>10</v>
      </c>
      <c r="N23" s="583"/>
      <c r="O23" s="1220"/>
      <c r="P23" s="1221"/>
      <c r="Q23" s="1221"/>
      <c r="R23" s="1221"/>
      <c r="S23" s="1221"/>
      <c r="T23" s="1221"/>
      <c r="U23" s="1221"/>
      <c r="V23" s="1221"/>
      <c r="W23" s="1221"/>
      <c r="X23" s="1221"/>
      <c r="Y23" s="1221"/>
      <c r="Z23" s="1221"/>
      <c r="AA23" s="1222"/>
      <c r="AB23" s="632" t="s">
        <v>632</v>
      </c>
      <c r="AD23" s="506" t="str">
        <f>strCheckUnique(AE23:AE28)</f>
        <v/>
      </c>
      <c r="AF23" s="506"/>
    </row>
    <row r="24" spans="1:33" ht="135">
      <c r="A24" s="1217"/>
      <c r="B24" s="1217"/>
      <c r="C24" s="1217"/>
      <c r="D24" s="1217"/>
      <c r="E24" s="1217"/>
      <c r="F24" s="1217"/>
      <c r="G24" s="1217">
        <v>1</v>
      </c>
      <c r="H24" s="1055"/>
      <c r="I24" s="1272"/>
      <c r="J24" s="1273"/>
      <c r="K24" s="1051"/>
      <c r="L24" s="595" t="str">
        <f>mergeValue(A24) &amp;"."&amp; mergeValue(B24)&amp;"."&amp; mergeValue(C24)&amp;"."&amp; mergeValue(D24)&amp;"."&amp; mergeValue(F24)&amp;"."&amp; mergeValue(G24)</f>
        <v>1.1.1.1.1.1</v>
      </c>
      <c r="M24" s="1071" t="s">
        <v>647</v>
      </c>
      <c r="N24" s="648"/>
      <c r="O24" s="564"/>
      <c r="P24" s="564"/>
      <c r="Q24" s="564"/>
      <c r="R24" s="495"/>
      <c r="S24" s="1097"/>
      <c r="T24" s="495"/>
      <c r="U24" s="1097"/>
      <c r="V24" s="586" t="str">
        <f>W24 &amp; "-" &amp; Y24</f>
        <v>-</v>
      </c>
      <c r="W24" s="1253"/>
      <c r="X24" s="1224" t="s">
        <v>84</v>
      </c>
      <c r="Y24" s="1253"/>
      <c r="Z24" s="1224" t="s">
        <v>85</v>
      </c>
      <c r="AA24" s="539"/>
      <c r="AB24" s="632" t="s">
        <v>665</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17"/>
      <c r="B25" s="1217"/>
      <c r="C25" s="1217"/>
      <c r="D25" s="1217"/>
      <c r="E25" s="1217"/>
      <c r="F25" s="1217"/>
      <c r="G25" s="1217"/>
      <c r="H25" s="1055">
        <v>1</v>
      </c>
      <c r="I25" s="1272"/>
      <c r="J25" s="1273"/>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3"/>
      <c r="X25" s="1224"/>
      <c r="Y25" s="1253"/>
      <c r="Z25" s="1224"/>
      <c r="AA25" s="672"/>
      <c r="AB25" s="1234" t="s">
        <v>666</v>
      </c>
      <c r="AC25" s="502" t="str">
        <f>strCheckDate(O25:AA25)</f>
        <v/>
      </c>
      <c r="AF25" s="506"/>
    </row>
    <row r="26" spans="1:33" ht="14.25" hidden="1" customHeight="1">
      <c r="A26" s="1217"/>
      <c r="B26" s="1217"/>
      <c r="C26" s="1217"/>
      <c r="D26" s="1217"/>
      <c r="E26" s="1217"/>
      <c r="F26" s="1217"/>
      <c r="G26" s="1217"/>
      <c r="H26" s="1055"/>
      <c r="I26" s="1272"/>
      <c r="J26" s="1273"/>
      <c r="K26" s="1051"/>
      <c r="L26" s="602"/>
      <c r="M26" s="648"/>
      <c r="N26" s="648"/>
      <c r="O26" s="564"/>
      <c r="P26" s="495"/>
      <c r="Q26" s="495"/>
      <c r="R26" s="495"/>
      <c r="S26" s="495"/>
      <c r="T26" s="495"/>
      <c r="U26" s="561"/>
      <c r="V26" s="586"/>
      <c r="W26" s="1223"/>
      <c r="X26" s="1224"/>
      <c r="Y26" s="1223"/>
      <c r="Z26" s="1224"/>
      <c r="AA26" s="539"/>
      <c r="AB26" s="1235"/>
      <c r="AF26" s="506">
        <f ca="1">OFFSET(AF26,-1,0)</f>
        <v>0</v>
      </c>
    </row>
    <row r="27" spans="1:33" s="477" customFormat="1" ht="15" customHeight="1">
      <c r="A27" s="1217"/>
      <c r="B27" s="1217"/>
      <c r="C27" s="1217"/>
      <c r="D27" s="1217"/>
      <c r="E27" s="1217"/>
      <c r="F27" s="1217"/>
      <c r="G27" s="1217"/>
      <c r="H27" s="1055"/>
      <c r="I27" s="1272"/>
      <c r="J27" s="1273"/>
      <c r="K27" s="1052"/>
      <c r="L27" s="540"/>
      <c r="M27" s="559" t="s">
        <v>41</v>
      </c>
      <c r="N27" s="553"/>
      <c r="O27" s="547"/>
      <c r="P27" s="547"/>
      <c r="Q27" s="547"/>
      <c r="R27" s="547"/>
      <c r="S27" s="547"/>
      <c r="T27" s="547"/>
      <c r="U27" s="547"/>
      <c r="V27" s="547"/>
      <c r="W27" s="565"/>
      <c r="X27" s="566"/>
      <c r="Y27" s="565"/>
      <c r="Z27" s="553"/>
      <c r="AA27" s="562"/>
      <c r="AB27" s="1236"/>
      <c r="AC27" s="503"/>
      <c r="AD27" s="503"/>
      <c r="AE27" s="503"/>
      <c r="AF27" s="503"/>
      <c r="AG27" s="503"/>
    </row>
    <row r="28" spans="1:33" s="477" customFormat="1" ht="15" customHeight="1">
      <c r="A28" s="1217"/>
      <c r="B28" s="1217"/>
      <c r="C28" s="1217"/>
      <c r="D28" s="1217"/>
      <c r="E28" s="1217"/>
      <c r="F28" s="1217"/>
      <c r="G28" s="1055"/>
      <c r="H28" s="1055"/>
      <c r="I28" s="1272"/>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17"/>
      <c r="B29" s="1217"/>
      <c r="C29" s="1217"/>
      <c r="D29" s="1217"/>
      <c r="E29" s="1217"/>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17"/>
      <c r="B30" s="1217"/>
      <c r="C30" s="1217"/>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17"/>
      <c r="B31" s="1217"/>
      <c r="C31" s="1217"/>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17"/>
      <c r="B32" s="1217"/>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17"/>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10" t="s">
        <v>669</v>
      </c>
      <c r="N36" s="1210"/>
      <c r="O36" s="1210"/>
      <c r="P36" s="1210"/>
      <c r="Q36" s="1210"/>
      <c r="R36" s="1210"/>
      <c r="S36" s="1210"/>
      <c r="T36" s="1210"/>
      <c r="U36" s="1210"/>
      <c r="V36" s="1210"/>
      <c r="W36" s="1210"/>
    </row>
  </sheetData>
  <sheetProtection password="FA9C" sheet="1" objects="1" scenarios="1" formatColumns="0" formatRows="0"/>
  <dataConsolidate/>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11" t="s">
        <v>491</v>
      </c>
      <c r="G2" s="1212"/>
      <c r="H2" s="1213"/>
      <c r="I2" s="436"/>
    </row>
    <row r="3" spans="1:20" ht="3" customHeight="1"/>
    <row r="4" spans="1:20" s="190" customFormat="1" ht="11.25">
      <c r="A4" s="214"/>
      <c r="B4" s="214"/>
      <c r="C4" s="214"/>
      <c r="D4" s="214"/>
      <c r="F4" s="1155" t="s">
        <v>454</v>
      </c>
      <c r="G4" s="1155"/>
      <c r="H4" s="1155"/>
      <c r="I4" s="121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24.04.2023</v>
      </c>
      <c r="I7" s="196" t="s">
        <v>493</v>
      </c>
      <c r="J7" s="334"/>
      <c r="K7" s="214"/>
      <c r="L7" s="214"/>
      <c r="M7" s="214"/>
      <c r="N7" s="214"/>
      <c r="O7" s="214"/>
      <c r="P7" s="214"/>
      <c r="Q7" s="214"/>
      <c r="R7" s="214"/>
      <c r="S7" s="214"/>
      <c r="T7" s="214"/>
    </row>
    <row r="8" spans="1:20" s="190" customFormat="1" ht="45">
      <c r="A8" s="1215">
        <v>1</v>
      </c>
      <c r="B8" s="214"/>
      <c r="C8" s="214"/>
      <c r="D8" s="214"/>
      <c r="F8" s="335" t="str">
        <f>"2." &amp;mergeValue(A8)</f>
        <v>2.1</v>
      </c>
      <c r="G8" s="417" t="s">
        <v>494</v>
      </c>
      <c r="H8" s="317"/>
      <c r="I8" s="196" t="s">
        <v>587</v>
      </c>
      <c r="J8" s="334"/>
      <c r="K8" s="214"/>
      <c r="L8" s="214"/>
      <c r="M8" s="214"/>
      <c r="N8" s="214"/>
      <c r="O8" s="214"/>
      <c r="P8" s="214"/>
      <c r="Q8" s="214"/>
      <c r="R8" s="214"/>
      <c r="S8" s="214"/>
      <c r="T8" s="214"/>
    </row>
    <row r="9" spans="1:20" s="190" customFormat="1" ht="22.5">
      <c r="A9" s="1215"/>
      <c r="B9" s="214"/>
      <c r="C9" s="214"/>
      <c r="D9" s="214"/>
      <c r="F9" s="335" t="str">
        <f>"3." &amp;mergeValue(A9)</f>
        <v>3.1</v>
      </c>
      <c r="G9" s="417" t="s">
        <v>495</v>
      </c>
      <c r="H9" s="317"/>
      <c r="I9" s="196" t="s">
        <v>585</v>
      </c>
      <c r="J9" s="334"/>
      <c r="K9" s="214"/>
      <c r="L9" s="214"/>
      <c r="M9" s="214"/>
      <c r="N9" s="214"/>
      <c r="O9" s="214"/>
      <c r="P9" s="214"/>
      <c r="Q9" s="214"/>
      <c r="R9" s="214"/>
      <c r="S9" s="214"/>
      <c r="T9" s="214"/>
    </row>
    <row r="10" spans="1:20" s="190" customFormat="1" ht="22.5">
      <c r="A10" s="121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5"/>
      <c r="B11" s="1215">
        <v>1</v>
      </c>
      <c r="C11" s="344"/>
      <c r="D11" s="344"/>
      <c r="F11" s="335" t="str">
        <f>"4."&amp;mergeValue(A11) &amp;"."&amp;mergeValue(B11)</f>
        <v>4.1.1</v>
      </c>
      <c r="G11" s="324" t="s">
        <v>589</v>
      </c>
      <c r="H11" s="317" t="str">
        <f>IF(region_name="","",region_name)</f>
        <v>Ханты-Мансийский автономный округ</v>
      </c>
      <c r="I11" s="196" t="s">
        <v>499</v>
      </c>
      <c r="J11" s="334"/>
      <c r="K11" s="214"/>
      <c r="L11" s="214"/>
      <c r="M11" s="214"/>
      <c r="N11" s="214"/>
      <c r="O11" s="214"/>
      <c r="P11" s="214"/>
      <c r="Q11" s="214"/>
      <c r="R11" s="214"/>
      <c r="S11" s="214"/>
      <c r="T11" s="214"/>
    </row>
    <row r="12" spans="1:20" s="190" customFormat="1" ht="22.5">
      <c r="A12" s="1215"/>
      <c r="B12" s="1215"/>
      <c r="C12" s="121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5"/>
      <c r="B13" s="1215"/>
      <c r="C13" s="1215"/>
      <c r="D13" s="344">
        <v>1</v>
      </c>
      <c r="F13" s="335" t="str">
        <f>"4."&amp;mergeValue(A13) &amp;"."&amp;mergeValue(B13)&amp;"."&amp;mergeValue(C13)&amp;"."&amp;mergeValue(D13)</f>
        <v>4.1.1.1.1</v>
      </c>
      <c r="G13" s="420" t="s">
        <v>498</v>
      </c>
      <c r="H13" s="317"/>
      <c r="I13" s="1216" t="s">
        <v>588</v>
      </c>
      <c r="J13" s="334"/>
      <c r="K13" s="214"/>
      <c r="L13" s="214"/>
      <c r="M13" s="214"/>
      <c r="N13" s="214"/>
      <c r="O13" s="214"/>
      <c r="P13" s="214"/>
      <c r="Q13" s="214"/>
      <c r="R13" s="214"/>
      <c r="S13" s="214"/>
      <c r="T13" s="214"/>
    </row>
    <row r="14" spans="1:20" s="190" customFormat="1" ht="18.75">
      <c r="A14" s="1215"/>
      <c r="B14" s="1215"/>
      <c r="C14" s="1215"/>
      <c r="D14" s="344"/>
      <c r="F14" s="338"/>
      <c r="G14" s="150" t="s">
        <v>4</v>
      </c>
      <c r="H14" s="343"/>
      <c r="I14" s="1216"/>
      <c r="J14" s="334"/>
      <c r="K14" s="214"/>
      <c r="L14" s="214"/>
      <c r="M14" s="214"/>
      <c r="N14" s="214"/>
      <c r="O14" s="214"/>
      <c r="P14" s="214"/>
      <c r="Q14" s="214"/>
      <c r="R14" s="214"/>
      <c r="S14" s="214"/>
      <c r="T14" s="214"/>
    </row>
    <row r="15" spans="1:20" s="190" customFormat="1" ht="18.75">
      <c r="A15" s="1215"/>
      <c r="B15" s="1215"/>
      <c r="C15" s="344"/>
      <c r="D15" s="344"/>
      <c r="F15" s="338"/>
      <c r="G15" s="149" t="s">
        <v>403</v>
      </c>
      <c r="H15" s="339"/>
      <c r="I15" s="340"/>
      <c r="J15" s="334"/>
      <c r="K15" s="214"/>
      <c r="L15" s="214"/>
      <c r="M15" s="214"/>
      <c r="N15" s="214"/>
      <c r="O15" s="214"/>
      <c r="P15" s="214"/>
      <c r="Q15" s="214"/>
      <c r="R15" s="214"/>
      <c r="S15" s="214"/>
      <c r="T15" s="214"/>
    </row>
    <row r="16" spans="1:20" s="190" customFormat="1" ht="18.75">
      <c r="A16" s="121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10" t="s">
        <v>590</v>
      </c>
      <c r="H19" s="121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1" t="s">
        <v>671</v>
      </c>
      <c r="M5" s="1231"/>
      <c r="N5" s="1231"/>
      <c r="O5" s="1231"/>
      <c r="P5" s="1231"/>
      <c r="Q5" s="1231"/>
      <c r="R5" s="1231"/>
      <c r="S5" s="1231"/>
      <c r="T5" s="1231"/>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37" t="str">
        <f>IF(NameOrPr_ch="",IF(NameOrPr="","",NameOrPr),NameOrPr_ch)</f>
        <v>Региональная служба по тарифам ХМАО-ЮГРЫ</v>
      </c>
      <c r="O7" s="1237"/>
      <c r="P7" s="1237"/>
      <c r="Q7" s="1237"/>
      <c r="R7" s="1237"/>
      <c r="S7" s="1237"/>
      <c r="T7" s="1237"/>
      <c r="U7" s="671"/>
      <c r="AH7" s="587"/>
      <c r="AI7" s="587"/>
      <c r="AJ7" s="587"/>
      <c r="AK7" s="587"/>
    </row>
    <row r="8" spans="1:37" s="493" customFormat="1" ht="18.75">
      <c r="A8" s="507"/>
      <c r="B8" s="507"/>
      <c r="C8" s="507"/>
      <c r="D8" s="507"/>
      <c r="E8" s="507"/>
      <c r="F8" s="507"/>
      <c r="G8" s="507"/>
      <c r="H8" s="507"/>
      <c r="L8" s="501"/>
      <c r="M8" s="674" t="s">
        <v>593</v>
      </c>
      <c r="N8" s="1237" t="str">
        <f>IF(datePr_ch="",IF(datePr="","",datePr),datePr_ch)</f>
        <v>13.04.2023</v>
      </c>
      <c r="O8" s="1237"/>
      <c r="P8" s="1237"/>
      <c r="Q8" s="1237"/>
      <c r="R8" s="1237"/>
      <c r="S8" s="1237"/>
      <c r="T8" s="1237"/>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592</v>
      </c>
      <c r="N9" s="1237" t="str">
        <f>IF(numberPr_ch="",IF(numberPr="","",numberPr),numberPr_ch)</f>
        <v>18-нп</v>
      </c>
      <c r="O9" s="1237"/>
      <c r="P9" s="1237"/>
      <c r="Q9" s="1237"/>
      <c r="R9" s="1237"/>
      <c r="S9" s="1237"/>
      <c r="T9" s="1237"/>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37" t="str">
        <f>IF(IstPub_ch="",IF(IstPub="","",IstPub),IstPub_ch)</f>
        <v>«Официальном интернет-портале правовой информации» (www.pravo.gov.ru) 21.04.2023 г.</v>
      </c>
      <c r="O10" s="1237"/>
      <c r="P10" s="1237"/>
      <c r="Q10" s="1237"/>
      <c r="R10" s="1237"/>
      <c r="S10" s="1237"/>
      <c r="T10" s="1237"/>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718</v>
      </c>
      <c r="AA11" s="773" t="s">
        <v>719</v>
      </c>
      <c r="AH11" s="775"/>
      <c r="AI11" s="775"/>
      <c r="AJ11" s="775"/>
      <c r="AK11" s="775"/>
    </row>
    <row r="12" spans="1:37" s="493" customFormat="1" ht="11.25" hidden="1">
      <c r="A12" s="507"/>
      <c r="B12" s="507"/>
      <c r="C12" s="507"/>
      <c r="D12" s="507"/>
      <c r="E12" s="507"/>
      <c r="F12" s="507"/>
      <c r="G12" s="507"/>
      <c r="H12" s="507"/>
      <c r="L12" s="1232"/>
      <c r="M12" s="1232"/>
      <c r="N12" s="568"/>
      <c r="O12" s="1270"/>
      <c r="P12" s="1270"/>
      <c r="Q12" s="1270"/>
      <c r="R12" s="1270"/>
      <c r="S12" s="1270"/>
      <c r="T12" s="1270"/>
      <c r="U12" s="488"/>
      <c r="AE12" s="505" t="s">
        <v>373</v>
      </c>
      <c r="AH12" s="507"/>
      <c r="AI12" s="507"/>
      <c r="AJ12" s="507"/>
      <c r="AK12" s="507"/>
    </row>
    <row r="13" spans="1:37">
      <c r="J13" s="483"/>
      <c r="K13" s="483"/>
      <c r="L13" s="479"/>
      <c r="M13" s="479"/>
      <c r="N13" s="479"/>
      <c r="O13" s="1262"/>
      <c r="P13" s="1262"/>
      <c r="Q13" s="1262"/>
      <c r="R13" s="1262"/>
      <c r="S13" s="1262"/>
      <c r="T13" s="1262"/>
      <c r="U13" s="601"/>
      <c r="Z13" s="1262"/>
      <c r="AA13" s="1262"/>
      <c r="AB13" s="1262"/>
      <c r="AC13" s="1262"/>
      <c r="AD13" s="1262"/>
      <c r="AE13" s="1262"/>
    </row>
    <row r="14" spans="1:37">
      <c r="J14" s="483"/>
      <c r="K14" s="483"/>
      <c r="L14" s="1155" t="s">
        <v>454</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455</v>
      </c>
    </row>
    <row r="15" spans="1:37" ht="14.25" customHeight="1">
      <c r="J15" s="483"/>
      <c r="K15" s="483"/>
      <c r="L15" s="1244" t="s">
        <v>92</v>
      </c>
      <c r="M15" s="1244" t="s">
        <v>673</v>
      </c>
      <c r="N15" s="1283" t="s">
        <v>625</v>
      </c>
      <c r="O15" s="1283"/>
      <c r="P15" s="1283"/>
      <c r="Q15" s="1283"/>
      <c r="R15" s="1283" t="s">
        <v>626</v>
      </c>
      <c r="S15" s="1283"/>
      <c r="T15" s="1283"/>
      <c r="U15" s="1283"/>
      <c r="V15" s="1283" t="s">
        <v>627</v>
      </c>
      <c r="W15" s="1283"/>
      <c r="X15" s="1283"/>
      <c r="Y15" s="1283"/>
      <c r="Z15" s="1244" t="s">
        <v>638</v>
      </c>
      <c r="AA15" s="1244"/>
      <c r="AB15" s="1244"/>
      <c r="AC15" s="1244"/>
      <c r="AD15" s="1244"/>
      <c r="AE15" s="1244" t="s">
        <v>341</v>
      </c>
      <c r="AF15" s="1261" t="s">
        <v>275</v>
      </c>
      <c r="AG15" s="1155"/>
    </row>
    <row r="16" spans="1:37" s="525" customFormat="1" ht="27.75" customHeight="1">
      <c r="A16" s="587"/>
      <c r="B16" s="587"/>
      <c r="C16" s="587"/>
      <c r="D16" s="587"/>
      <c r="E16" s="587"/>
      <c r="F16" s="587"/>
      <c r="G16" s="593"/>
      <c r="H16" s="593"/>
      <c r="I16" s="533"/>
      <c r="J16" s="531"/>
      <c r="K16" s="531"/>
      <c r="L16" s="1244"/>
      <c r="M16" s="1244"/>
      <c r="N16" s="1283"/>
      <c r="O16" s="1283"/>
      <c r="P16" s="1283"/>
      <c r="Q16" s="1283"/>
      <c r="R16" s="1283"/>
      <c r="S16" s="1283"/>
      <c r="T16" s="1283"/>
      <c r="U16" s="1283"/>
      <c r="V16" s="1283"/>
      <c r="W16" s="1283"/>
      <c r="X16" s="1283"/>
      <c r="Y16" s="1283"/>
      <c r="Z16" s="1155" t="s">
        <v>676</v>
      </c>
      <c r="AA16" s="1155"/>
      <c r="AB16" s="1155" t="s">
        <v>651</v>
      </c>
      <c r="AC16" s="1155"/>
      <c r="AD16" s="1155"/>
      <c r="AE16" s="1244"/>
      <c r="AF16" s="1261"/>
      <c r="AG16" s="1155"/>
      <c r="AH16" s="587"/>
      <c r="AI16" s="587"/>
      <c r="AJ16" s="587"/>
      <c r="AK16" s="587"/>
    </row>
    <row r="17" spans="1:37" ht="14.25" customHeight="1">
      <c r="J17" s="483"/>
      <c r="K17" s="483"/>
      <c r="L17" s="1244"/>
      <c r="M17" s="1244"/>
      <c r="N17" s="1283"/>
      <c r="O17" s="1283"/>
      <c r="P17" s="1283"/>
      <c r="Q17" s="1283"/>
      <c r="R17" s="1283"/>
      <c r="S17" s="1283"/>
      <c r="T17" s="1283"/>
      <c r="U17" s="1283"/>
      <c r="V17" s="1283"/>
      <c r="W17" s="1283"/>
      <c r="X17" s="1283"/>
      <c r="Y17" s="1283"/>
      <c r="Z17" s="536" t="s">
        <v>674</v>
      </c>
      <c r="AA17" s="536" t="s">
        <v>675</v>
      </c>
      <c r="AB17" s="538" t="s">
        <v>274</v>
      </c>
      <c r="AC17" s="1271" t="s">
        <v>273</v>
      </c>
      <c r="AD17" s="1271"/>
      <c r="AE17" s="1244"/>
      <c r="AF17" s="1261"/>
      <c r="AG17" s="1155"/>
    </row>
    <row r="18" spans="1:37">
      <c r="J18" s="483"/>
      <c r="K18" s="491">
        <v>1</v>
      </c>
      <c r="L18" s="480" t="s">
        <v>93</v>
      </c>
      <c r="M18" s="480" t="s">
        <v>49</v>
      </c>
      <c r="N18" s="1276">
        <f ca="1">OFFSET(N18,0,-1)+1</f>
        <v>3</v>
      </c>
      <c r="O18" s="1276"/>
      <c r="P18" s="1276"/>
      <c r="Q18" s="1276"/>
      <c r="R18" s="1276">
        <f ca="1">OFFSET(N18,0,0)+1</f>
        <v>4</v>
      </c>
      <c r="S18" s="1276"/>
      <c r="T18" s="1276"/>
      <c r="U18" s="1276"/>
      <c r="V18" s="676"/>
      <c r="W18" s="676"/>
      <c r="X18" s="676"/>
      <c r="Y18" s="677">
        <f ca="1">OFFSET(R18,0,0)+1</f>
        <v>5</v>
      </c>
      <c r="Z18" s="489">
        <f ca="1">OFFSET(Z18,0,-1)+1</f>
        <v>6</v>
      </c>
      <c r="AA18" s="489">
        <f ca="1">OFFSET(AA18,0,-1)+1</f>
        <v>7</v>
      </c>
      <c r="AB18" s="489">
        <f ca="1">OFFSET(AB18,0,-1)+1</f>
        <v>8</v>
      </c>
      <c r="AC18" s="1276">
        <f ca="1">OFFSET(AC18,0,-1)+1</f>
        <v>9</v>
      </c>
      <c r="AD18" s="1276"/>
      <c r="AE18" s="489">
        <f ca="1">OFFSET(AE18,0,-2)+1</f>
        <v>10</v>
      </c>
      <c r="AF18" s="525"/>
      <c r="AG18" s="489">
        <f ca="1">OFFSET(AG18,0,-2)+1</f>
        <v>11</v>
      </c>
    </row>
    <row r="19" spans="1:37" ht="22.5">
      <c r="A19" s="1217">
        <v>1</v>
      </c>
      <c r="B19" s="1017"/>
      <c r="C19" s="1017"/>
      <c r="D19" s="1017"/>
      <c r="E19" s="1017"/>
      <c r="F19" s="1010"/>
      <c r="G19" s="1016"/>
      <c r="H19" s="1016"/>
      <c r="I19" s="998"/>
      <c r="J19" s="997"/>
      <c r="K19" s="997"/>
      <c r="L19" s="595">
        <f>mergeValue(A19)</f>
        <v>1</v>
      </c>
      <c r="M19" s="643" t="s">
        <v>20</v>
      </c>
      <c r="N19" s="1277"/>
      <c r="O19" s="1277"/>
      <c r="P19" s="1277"/>
      <c r="Q19" s="1277"/>
      <c r="R19" s="1277"/>
      <c r="S19" s="1277"/>
      <c r="T19" s="1277"/>
      <c r="U19" s="1277"/>
      <c r="V19" s="1277"/>
      <c r="W19" s="1277"/>
      <c r="X19" s="1277"/>
      <c r="Y19" s="1277"/>
      <c r="Z19" s="1277"/>
      <c r="AA19" s="1277"/>
      <c r="AB19" s="1277"/>
      <c r="AC19" s="1277"/>
      <c r="AD19" s="1277"/>
      <c r="AE19" s="1277"/>
      <c r="AF19" s="1277"/>
      <c r="AG19" s="583" t="s">
        <v>476</v>
      </c>
    </row>
    <row r="20" spans="1:37" ht="22.5">
      <c r="A20" s="1217"/>
      <c r="B20" s="1217">
        <v>1</v>
      </c>
      <c r="C20" s="1017"/>
      <c r="D20" s="1017"/>
      <c r="E20" s="1017"/>
      <c r="F20" s="1010"/>
      <c r="G20" s="1019"/>
      <c r="H20" s="1020"/>
      <c r="I20" s="999"/>
      <c r="J20" s="994"/>
      <c r="K20" s="992"/>
      <c r="L20" s="595" t="str">
        <f>mergeValue(A20) &amp;"."&amp; mergeValue(B20)</f>
        <v>1.1</v>
      </c>
      <c r="M20" s="548" t="s">
        <v>16</v>
      </c>
      <c r="N20" s="1278"/>
      <c r="O20" s="1278"/>
      <c r="P20" s="1278"/>
      <c r="Q20" s="1278"/>
      <c r="R20" s="1278"/>
      <c r="S20" s="1278"/>
      <c r="T20" s="1278"/>
      <c r="U20" s="1278"/>
      <c r="V20" s="1278"/>
      <c r="W20" s="1278"/>
      <c r="X20" s="1278"/>
      <c r="Y20" s="1278"/>
      <c r="Z20" s="1278"/>
      <c r="AA20" s="1278"/>
      <c r="AB20" s="1278"/>
      <c r="AC20" s="1278"/>
      <c r="AD20" s="1278"/>
      <c r="AE20" s="1278"/>
      <c r="AF20" s="1278"/>
      <c r="AG20" s="583" t="s">
        <v>477</v>
      </c>
    </row>
    <row r="21" spans="1:37" ht="22.5">
      <c r="A21" s="1217"/>
      <c r="B21" s="1217"/>
      <c r="C21" s="1217">
        <v>1</v>
      </c>
      <c r="D21" s="1017"/>
      <c r="E21" s="1017"/>
      <c r="F21" s="1010"/>
      <c r="G21" s="1019"/>
      <c r="H21" s="1020"/>
      <c r="I21" s="999"/>
      <c r="J21" s="994"/>
      <c r="K21" s="992"/>
      <c r="L21" s="595" t="str">
        <f>mergeValue(A21) &amp;"."&amp; mergeValue(B21)&amp;"."&amp; mergeValue(C21)</f>
        <v>1.1.1</v>
      </c>
      <c r="M21" s="549" t="s">
        <v>7</v>
      </c>
      <c r="N21" s="1278"/>
      <c r="O21" s="1278"/>
      <c r="P21" s="1278"/>
      <c r="Q21" s="1278"/>
      <c r="R21" s="1278"/>
      <c r="S21" s="1278"/>
      <c r="T21" s="1278"/>
      <c r="U21" s="1278"/>
      <c r="V21" s="1278"/>
      <c r="W21" s="1278"/>
      <c r="X21" s="1278"/>
      <c r="Y21" s="1278"/>
      <c r="Z21" s="1278"/>
      <c r="AA21" s="1278"/>
      <c r="AB21" s="1278"/>
      <c r="AC21" s="1278"/>
      <c r="AD21" s="1278"/>
      <c r="AE21" s="1278"/>
      <c r="AF21" s="1278"/>
      <c r="AG21" s="583" t="s">
        <v>630</v>
      </c>
    </row>
    <row r="22" spans="1:37" ht="15" customHeight="1">
      <c r="A22" s="1217"/>
      <c r="B22" s="1217"/>
      <c r="C22" s="1217"/>
      <c r="D22" s="1217">
        <v>1</v>
      </c>
      <c r="E22" s="1017"/>
      <c r="F22" s="1010"/>
      <c r="G22" s="1019"/>
      <c r="H22" s="1020"/>
      <c r="I22" s="999"/>
      <c r="J22" s="994"/>
      <c r="K22" s="992"/>
      <c r="L22" s="595" t="str">
        <f>mergeValue(A22) &amp;"."&amp; mergeValue(B22)&amp;"."&amp; mergeValue(C22)&amp;"."&amp; mergeValue(D22)</f>
        <v>1.1.1.1</v>
      </c>
      <c r="M22" s="550" t="s">
        <v>22</v>
      </c>
      <c r="N22" s="1278"/>
      <c r="O22" s="1278"/>
      <c r="P22" s="1278"/>
      <c r="Q22" s="1278"/>
      <c r="R22" s="1278"/>
      <c r="S22" s="1278"/>
      <c r="T22" s="1278"/>
      <c r="U22" s="1278"/>
      <c r="V22" s="1278"/>
      <c r="W22" s="1278"/>
      <c r="X22" s="1278"/>
      <c r="Y22" s="1278"/>
      <c r="Z22" s="1278"/>
      <c r="AA22" s="1278"/>
      <c r="AB22" s="1278"/>
      <c r="AC22" s="1278"/>
      <c r="AD22" s="1278"/>
      <c r="AE22" s="1278"/>
      <c r="AF22" s="1278"/>
      <c r="AG22" s="583" t="s">
        <v>677</v>
      </c>
    </row>
    <row r="23" spans="1:37" ht="20.100000000000001" customHeight="1">
      <c r="A23" s="1217"/>
      <c r="B23" s="1217"/>
      <c r="C23" s="1217"/>
      <c r="D23" s="1217"/>
      <c r="E23" s="1217">
        <v>1</v>
      </c>
      <c r="F23" s="1010"/>
      <c r="G23" s="1019"/>
      <c r="H23" s="1020"/>
      <c r="I23" s="1021"/>
      <c r="J23" s="1011"/>
      <c r="K23" s="1154"/>
      <c r="L23" s="1281" t="str">
        <f>mergeValue(A23) &amp;"."&amp; mergeValue(B23)&amp;"."&amp; mergeValue(C23)&amp;"."&amp; mergeValue(D23)&amp;"."&amp; mergeValue(E23)</f>
        <v>1.1.1.1.1</v>
      </c>
      <c r="M23" s="1282"/>
      <c r="N23" s="1224" t="s">
        <v>85</v>
      </c>
      <c r="O23" s="1289"/>
      <c r="P23" s="1287">
        <v>1</v>
      </c>
      <c r="Q23" s="1279"/>
      <c r="R23" s="1224" t="s">
        <v>85</v>
      </c>
      <c r="S23" s="1289"/>
      <c r="T23" s="1287">
        <v>1</v>
      </c>
      <c r="U23" s="1279"/>
      <c r="V23" s="1224" t="s">
        <v>85</v>
      </c>
      <c r="W23" s="563"/>
      <c r="X23" s="541">
        <v>1</v>
      </c>
      <c r="Y23" s="1098"/>
      <c r="Z23" s="673"/>
      <c r="AA23" s="673"/>
      <c r="AB23" s="1253"/>
      <c r="AC23" s="1224" t="s">
        <v>84</v>
      </c>
      <c r="AD23" s="1253"/>
      <c r="AE23" s="1224" t="s">
        <v>85</v>
      </c>
      <c r="AF23" s="580"/>
      <c r="AG23" s="1284" t="s">
        <v>678</v>
      </c>
      <c r="AH23" s="502" t="str">
        <f>strCheckDate(Z24:AF24)</f>
        <v/>
      </c>
      <c r="AI23" s="506" t="str">
        <f>IF(AND(COUNTIF(AJ18:AJ27,AJ23)&gt;1,AJ23&lt;&gt;""),"ErrUnique:HasDoubleConn","")</f>
        <v/>
      </c>
      <c r="AJ23" s="506"/>
      <c r="AK23" s="506"/>
    </row>
    <row r="24" spans="1:37" ht="20.100000000000001" customHeight="1">
      <c r="A24" s="1217"/>
      <c r="B24" s="1217"/>
      <c r="C24" s="1217"/>
      <c r="D24" s="1217"/>
      <c r="E24" s="1217"/>
      <c r="F24" s="1010"/>
      <c r="G24" s="1019"/>
      <c r="H24" s="1020"/>
      <c r="I24" s="1021"/>
      <c r="J24" s="1011"/>
      <c r="K24" s="1154"/>
      <c r="L24" s="1281"/>
      <c r="M24" s="1282"/>
      <c r="N24" s="1224"/>
      <c r="O24" s="1289"/>
      <c r="P24" s="1287"/>
      <c r="Q24" s="1288"/>
      <c r="R24" s="1224"/>
      <c r="S24" s="1289"/>
      <c r="T24" s="1287"/>
      <c r="U24" s="1280"/>
      <c r="V24" s="1224"/>
      <c r="W24" s="603"/>
      <c r="X24" s="567"/>
      <c r="Y24" s="567"/>
      <c r="Z24" s="574"/>
      <c r="AA24" s="605" t="str">
        <f>AB23 &amp; "-" &amp; AD23</f>
        <v>-</v>
      </c>
      <c r="AB24" s="1223"/>
      <c r="AC24" s="1224"/>
      <c r="AD24" s="1223"/>
      <c r="AE24" s="1224"/>
      <c r="AF24" s="675"/>
      <c r="AG24" s="1285"/>
      <c r="AI24" s="506"/>
      <c r="AJ24" s="506"/>
      <c r="AK24" s="506"/>
    </row>
    <row r="25" spans="1:37" ht="20.100000000000001" customHeight="1">
      <c r="A25" s="1217"/>
      <c r="B25" s="1217"/>
      <c r="C25" s="1217"/>
      <c r="D25" s="1217"/>
      <c r="E25" s="1217"/>
      <c r="F25" s="1010"/>
      <c r="G25" s="1019"/>
      <c r="H25" s="1020"/>
      <c r="I25" s="1021"/>
      <c r="J25" s="1011"/>
      <c r="K25" s="1154"/>
      <c r="L25" s="1281"/>
      <c r="M25" s="1282"/>
      <c r="N25" s="1224"/>
      <c r="O25" s="1289"/>
      <c r="P25" s="1287"/>
      <c r="Q25" s="1280"/>
      <c r="R25" s="1224"/>
      <c r="S25" s="604"/>
      <c r="T25" s="560"/>
      <c r="U25" s="567"/>
      <c r="V25" s="573"/>
      <c r="W25" s="573"/>
      <c r="X25" s="573"/>
      <c r="Y25" s="573"/>
      <c r="Z25" s="574"/>
      <c r="AA25" s="574"/>
      <c r="AB25" s="575"/>
      <c r="AC25" s="566"/>
      <c r="AD25" s="566"/>
      <c r="AE25" s="575"/>
      <c r="AF25" s="566"/>
      <c r="AG25" s="1285"/>
      <c r="AI25" s="506"/>
      <c r="AJ25" s="506"/>
      <c r="AK25" s="506"/>
    </row>
    <row r="26" spans="1:37" ht="20.100000000000001" customHeight="1">
      <c r="A26" s="1217"/>
      <c r="B26" s="1217"/>
      <c r="C26" s="1217"/>
      <c r="D26" s="1217"/>
      <c r="E26" s="1217"/>
      <c r="F26" s="1010"/>
      <c r="G26" s="1019"/>
      <c r="H26" s="1020"/>
      <c r="I26" s="1021"/>
      <c r="J26" s="1011"/>
      <c r="K26" s="1154"/>
      <c r="L26" s="1281"/>
      <c r="M26" s="1282"/>
      <c r="N26" s="1224"/>
      <c r="O26" s="576"/>
      <c r="P26" s="578"/>
      <c r="Q26" s="577"/>
      <c r="R26" s="573"/>
      <c r="S26" s="573"/>
      <c r="T26" s="573"/>
      <c r="U26" s="573"/>
      <c r="V26" s="573"/>
      <c r="W26" s="573"/>
      <c r="X26" s="573"/>
      <c r="Y26" s="573"/>
      <c r="Z26" s="574"/>
      <c r="AA26" s="574"/>
      <c r="AB26" s="575"/>
      <c r="AC26" s="566"/>
      <c r="AD26" s="566"/>
      <c r="AE26" s="575"/>
      <c r="AF26" s="566"/>
      <c r="AG26" s="1285"/>
      <c r="AI26" s="506"/>
      <c r="AJ26" s="506"/>
      <c r="AK26" s="506"/>
    </row>
    <row r="27" spans="1:37" s="477" customFormat="1" ht="15" customHeight="1">
      <c r="A27" s="1217"/>
      <c r="B27" s="1217"/>
      <c r="C27" s="1217"/>
      <c r="D27" s="1217"/>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86"/>
      <c r="AH27" s="503"/>
      <c r="AI27" s="503"/>
      <c r="AJ27" s="213"/>
      <c r="AK27" s="213"/>
    </row>
    <row r="28" spans="1:37" s="477" customFormat="1" ht="15" customHeight="1">
      <c r="A28" s="1217"/>
      <c r="B28" s="1217"/>
      <c r="C28" s="1217"/>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17"/>
      <c r="B29" s="1217"/>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17"/>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10" t="s">
        <v>679</v>
      </c>
      <c r="N33" s="1210"/>
      <c r="O33" s="1210"/>
      <c r="P33" s="1210"/>
      <c r="Q33" s="1210"/>
      <c r="R33" s="1210"/>
      <c r="S33" s="1210"/>
      <c r="T33" s="1210"/>
      <c r="U33" s="1210"/>
      <c r="V33" s="1210"/>
      <c r="W33" s="1210"/>
      <c r="X33" s="1210"/>
      <c r="Y33" s="1210"/>
      <c r="Z33" s="1210"/>
      <c r="AA33" s="1210"/>
      <c r="AB33" s="1210"/>
      <c r="AC33" s="1210"/>
      <c r="AD33" s="1210"/>
      <c r="AE33" s="1210"/>
      <c r="AF33" s="1210"/>
      <c r="AG33" s="1210"/>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8" t="str">
        <f>"Код отчёта: " &amp; GetCode()</f>
        <v>Код отчёта: FAS.JKH.OPEN.INFO.PRICE.WARM</v>
      </c>
      <c r="C2" s="1138"/>
      <c r="D2" s="1138"/>
      <c r="E2" s="1138"/>
      <c r="F2" s="1138"/>
      <c r="G2" s="1138"/>
      <c r="Q2" s="231"/>
      <c r="R2" s="231"/>
      <c r="S2" s="231"/>
      <c r="T2" s="231"/>
      <c r="U2" s="231"/>
      <c r="V2" s="231"/>
      <c r="W2" s="231"/>
    </row>
    <row r="3" spans="1:27" ht="18" customHeight="1">
      <c r="B3" s="1139" t="str">
        <f>"Версия " &amp; GetVersion()</f>
        <v>Версия 1.0.2</v>
      </c>
      <c r="C3" s="113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2" t="s">
        <v>766</v>
      </c>
      <c r="C5" s="1143"/>
      <c r="D5" s="1143"/>
      <c r="E5" s="1143"/>
      <c r="F5" s="1143"/>
      <c r="G5" s="1143"/>
      <c r="H5" s="1143"/>
      <c r="I5" s="1143"/>
      <c r="J5" s="1143"/>
      <c r="K5" s="1143"/>
      <c r="L5" s="1143"/>
      <c r="M5" s="1143"/>
      <c r="N5" s="1143"/>
      <c r="O5" s="1143"/>
      <c r="P5" s="1143"/>
      <c r="Q5" s="1143"/>
      <c r="R5" s="1143"/>
      <c r="S5" s="1143"/>
      <c r="T5" s="1143"/>
      <c r="U5" s="1143"/>
      <c r="V5" s="1143"/>
      <c r="W5" s="1143"/>
      <c r="X5" s="1143"/>
      <c r="Y5" s="114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0" t="s">
        <v>586</v>
      </c>
      <c r="F7" s="1140"/>
      <c r="G7" s="1140"/>
      <c r="H7" s="1140"/>
      <c r="I7" s="1140"/>
      <c r="J7" s="1140"/>
      <c r="K7" s="1140"/>
      <c r="L7" s="1140"/>
      <c r="M7" s="1140"/>
      <c r="N7" s="1140"/>
      <c r="O7" s="1140"/>
      <c r="P7" s="1140"/>
      <c r="Q7" s="1140"/>
      <c r="R7" s="1140"/>
      <c r="S7" s="1140"/>
      <c r="T7" s="1140"/>
      <c r="U7" s="1140"/>
      <c r="V7" s="1140"/>
      <c r="W7" s="1140"/>
      <c r="X7" s="1140"/>
      <c r="Y7" s="59"/>
    </row>
    <row r="8" spans="1:27" ht="15" customHeight="1">
      <c r="A8" s="43"/>
      <c r="B8" s="78"/>
      <c r="C8" s="77"/>
      <c r="D8" s="60"/>
      <c r="E8" s="1140"/>
      <c r="F8" s="1140"/>
      <c r="G8" s="1140"/>
      <c r="H8" s="1140"/>
      <c r="I8" s="1140"/>
      <c r="J8" s="1140"/>
      <c r="K8" s="1140"/>
      <c r="L8" s="1140"/>
      <c r="M8" s="1140"/>
      <c r="N8" s="1140"/>
      <c r="O8" s="1140"/>
      <c r="P8" s="1140"/>
      <c r="Q8" s="1140"/>
      <c r="R8" s="1140"/>
      <c r="S8" s="1140"/>
      <c r="T8" s="1140"/>
      <c r="U8" s="1140"/>
      <c r="V8" s="1140"/>
      <c r="W8" s="1140"/>
      <c r="X8" s="1140"/>
      <c r="Y8" s="59"/>
    </row>
    <row r="9" spans="1:27" ht="15" customHeight="1">
      <c r="A9" s="43"/>
      <c r="B9" s="78"/>
      <c r="C9" s="77"/>
      <c r="D9" s="60"/>
      <c r="E9" s="1140"/>
      <c r="F9" s="1140"/>
      <c r="G9" s="1140"/>
      <c r="H9" s="1140"/>
      <c r="I9" s="1140"/>
      <c r="J9" s="1140"/>
      <c r="K9" s="1140"/>
      <c r="L9" s="1140"/>
      <c r="M9" s="1140"/>
      <c r="N9" s="1140"/>
      <c r="O9" s="1140"/>
      <c r="P9" s="1140"/>
      <c r="Q9" s="1140"/>
      <c r="R9" s="1140"/>
      <c r="S9" s="1140"/>
      <c r="T9" s="1140"/>
      <c r="U9" s="1140"/>
      <c r="V9" s="1140"/>
      <c r="W9" s="1140"/>
      <c r="X9" s="1140"/>
      <c r="Y9" s="59"/>
    </row>
    <row r="10" spans="1:27" ht="10.5" customHeight="1">
      <c r="A10" s="43"/>
      <c r="B10" s="78"/>
      <c r="C10" s="77"/>
      <c r="D10" s="60"/>
      <c r="E10" s="1140"/>
      <c r="F10" s="1140"/>
      <c r="G10" s="1140"/>
      <c r="H10" s="1140"/>
      <c r="I10" s="1140"/>
      <c r="J10" s="1140"/>
      <c r="K10" s="1140"/>
      <c r="L10" s="1140"/>
      <c r="M10" s="1140"/>
      <c r="N10" s="1140"/>
      <c r="O10" s="1140"/>
      <c r="P10" s="1140"/>
      <c r="Q10" s="1140"/>
      <c r="R10" s="1140"/>
      <c r="S10" s="1140"/>
      <c r="T10" s="1140"/>
      <c r="U10" s="1140"/>
      <c r="V10" s="1140"/>
      <c r="W10" s="1140"/>
      <c r="X10" s="1140"/>
      <c r="Y10" s="59"/>
    </row>
    <row r="11" spans="1:27" ht="27" customHeight="1">
      <c r="A11" s="43"/>
      <c r="B11" s="78"/>
      <c r="C11" s="77"/>
      <c r="D11" s="60"/>
      <c r="E11" s="1140"/>
      <c r="F11" s="1140"/>
      <c r="G11" s="1140"/>
      <c r="H11" s="1140"/>
      <c r="I11" s="1140"/>
      <c r="J11" s="1140"/>
      <c r="K11" s="1140"/>
      <c r="L11" s="1140"/>
      <c r="M11" s="1140"/>
      <c r="N11" s="1140"/>
      <c r="O11" s="1140"/>
      <c r="P11" s="1140"/>
      <c r="Q11" s="1140"/>
      <c r="R11" s="1140"/>
      <c r="S11" s="1140"/>
      <c r="T11" s="1140"/>
      <c r="U11" s="1140"/>
      <c r="V11" s="1140"/>
      <c r="W11" s="1140"/>
      <c r="X11" s="1140"/>
      <c r="Y11" s="59"/>
    </row>
    <row r="12" spans="1:27" ht="12" customHeight="1">
      <c r="A12" s="43"/>
      <c r="B12" s="78"/>
      <c r="C12" s="77"/>
      <c r="D12" s="60"/>
      <c r="E12" s="1140"/>
      <c r="F12" s="1140"/>
      <c r="G12" s="1140"/>
      <c r="H12" s="1140"/>
      <c r="I12" s="1140"/>
      <c r="J12" s="1140"/>
      <c r="K12" s="1140"/>
      <c r="L12" s="1140"/>
      <c r="M12" s="1140"/>
      <c r="N12" s="1140"/>
      <c r="O12" s="1140"/>
      <c r="P12" s="1140"/>
      <c r="Q12" s="1140"/>
      <c r="R12" s="1140"/>
      <c r="S12" s="1140"/>
      <c r="T12" s="1140"/>
      <c r="U12" s="1140"/>
      <c r="V12" s="1140"/>
      <c r="W12" s="1140"/>
      <c r="X12" s="1140"/>
      <c r="Y12" s="59"/>
    </row>
    <row r="13" spans="1:27" ht="38.25" customHeight="1">
      <c r="A13" s="43"/>
      <c r="B13" s="78"/>
      <c r="C13" s="77"/>
      <c r="D13" s="60"/>
      <c r="E13" s="1140"/>
      <c r="F13" s="1140"/>
      <c r="G13" s="1140"/>
      <c r="H13" s="1140"/>
      <c r="I13" s="1140"/>
      <c r="J13" s="1140"/>
      <c r="K13" s="1140"/>
      <c r="L13" s="1140"/>
      <c r="M13" s="1140"/>
      <c r="N13" s="1140"/>
      <c r="O13" s="1140"/>
      <c r="P13" s="1140"/>
      <c r="Q13" s="1140"/>
      <c r="R13" s="1140"/>
      <c r="S13" s="1140"/>
      <c r="T13" s="1140"/>
      <c r="U13" s="1140"/>
      <c r="V13" s="1140"/>
      <c r="W13" s="1140"/>
      <c r="X13" s="1140"/>
      <c r="Y13" s="73"/>
    </row>
    <row r="14" spans="1:27" ht="15" customHeight="1">
      <c r="A14" s="43"/>
      <c r="B14" s="78"/>
      <c r="C14" s="77"/>
      <c r="D14" s="60"/>
      <c r="E14" s="1140"/>
      <c r="F14" s="1140"/>
      <c r="G14" s="1140"/>
      <c r="H14" s="1140"/>
      <c r="I14" s="1140"/>
      <c r="J14" s="1140"/>
      <c r="K14" s="1140"/>
      <c r="L14" s="1140"/>
      <c r="M14" s="1140"/>
      <c r="N14" s="1140"/>
      <c r="O14" s="1140"/>
      <c r="P14" s="1140"/>
      <c r="Q14" s="1140"/>
      <c r="R14" s="1140"/>
      <c r="S14" s="1140"/>
      <c r="T14" s="1140"/>
      <c r="U14" s="1140"/>
      <c r="V14" s="1140"/>
      <c r="W14" s="1140"/>
      <c r="X14" s="1140"/>
      <c r="Y14" s="59"/>
    </row>
    <row r="15" spans="1:27" ht="15">
      <c r="A15" s="43"/>
      <c r="B15" s="78"/>
      <c r="C15" s="77"/>
      <c r="D15" s="60"/>
      <c r="E15" s="1140"/>
      <c r="F15" s="1140"/>
      <c r="G15" s="1140"/>
      <c r="H15" s="1140"/>
      <c r="I15" s="1140"/>
      <c r="J15" s="1140"/>
      <c r="K15" s="1140"/>
      <c r="L15" s="1140"/>
      <c r="M15" s="1140"/>
      <c r="N15" s="1140"/>
      <c r="O15" s="1140"/>
      <c r="P15" s="1140"/>
      <c r="Q15" s="1140"/>
      <c r="R15" s="1140"/>
      <c r="S15" s="1140"/>
      <c r="T15" s="1140"/>
      <c r="U15" s="1140"/>
      <c r="V15" s="1140"/>
      <c r="W15" s="1140"/>
      <c r="X15" s="1140"/>
      <c r="Y15" s="59"/>
    </row>
    <row r="16" spans="1:27" ht="15">
      <c r="A16" s="43"/>
      <c r="B16" s="78"/>
      <c r="C16" s="77"/>
      <c r="D16" s="60"/>
      <c r="E16" s="1140"/>
      <c r="F16" s="1140"/>
      <c r="G16" s="1140"/>
      <c r="H16" s="1140"/>
      <c r="I16" s="1140"/>
      <c r="J16" s="1140"/>
      <c r="K16" s="1140"/>
      <c r="L16" s="1140"/>
      <c r="M16" s="1140"/>
      <c r="N16" s="1140"/>
      <c r="O16" s="1140"/>
      <c r="P16" s="1140"/>
      <c r="Q16" s="1140"/>
      <c r="R16" s="1140"/>
      <c r="S16" s="1140"/>
      <c r="T16" s="1140"/>
      <c r="U16" s="1140"/>
      <c r="V16" s="1140"/>
      <c r="W16" s="1140"/>
      <c r="X16" s="1140"/>
      <c r="Y16" s="59"/>
    </row>
    <row r="17" spans="1:25" ht="15" customHeight="1">
      <c r="A17" s="43"/>
      <c r="B17" s="78"/>
      <c r="C17" s="77"/>
      <c r="D17" s="60"/>
      <c r="E17" s="1140"/>
      <c r="F17" s="1140"/>
      <c r="G17" s="1140"/>
      <c r="H17" s="1140"/>
      <c r="I17" s="1140"/>
      <c r="J17" s="1140"/>
      <c r="K17" s="1140"/>
      <c r="L17" s="1140"/>
      <c r="M17" s="1140"/>
      <c r="N17" s="1140"/>
      <c r="O17" s="1140"/>
      <c r="P17" s="1140"/>
      <c r="Q17" s="1140"/>
      <c r="R17" s="1140"/>
      <c r="S17" s="1140"/>
      <c r="T17" s="1140"/>
      <c r="U17" s="1140"/>
      <c r="V17" s="1140"/>
      <c r="W17" s="1140"/>
      <c r="X17" s="1140"/>
      <c r="Y17" s="59"/>
    </row>
    <row r="18" spans="1:25" ht="15">
      <c r="A18" s="43"/>
      <c r="B18" s="78"/>
      <c r="C18" s="77"/>
      <c r="D18" s="60"/>
      <c r="E18" s="1140"/>
      <c r="F18" s="1140"/>
      <c r="G18" s="1140"/>
      <c r="H18" s="1140"/>
      <c r="I18" s="1140"/>
      <c r="J18" s="1140"/>
      <c r="K18" s="1140"/>
      <c r="L18" s="1140"/>
      <c r="M18" s="1140"/>
      <c r="N18" s="1140"/>
      <c r="O18" s="1140"/>
      <c r="P18" s="1140"/>
      <c r="Q18" s="1140"/>
      <c r="R18" s="1140"/>
      <c r="S18" s="1140"/>
      <c r="T18" s="1140"/>
      <c r="U18" s="1140"/>
      <c r="V18" s="1140"/>
      <c r="W18" s="1140"/>
      <c r="X18" s="1140"/>
      <c r="Y18" s="59"/>
    </row>
    <row r="19" spans="1:25" ht="59.25" customHeight="1">
      <c r="A19" s="43"/>
      <c r="B19" s="78"/>
      <c r="C19" s="77"/>
      <c r="D19" s="66"/>
      <c r="E19" s="1140"/>
      <c r="F19" s="1140"/>
      <c r="G19" s="1140"/>
      <c r="H19" s="1140"/>
      <c r="I19" s="1140"/>
      <c r="J19" s="1140"/>
      <c r="K19" s="1140"/>
      <c r="L19" s="1140"/>
      <c r="M19" s="1140"/>
      <c r="N19" s="1140"/>
      <c r="O19" s="1140"/>
      <c r="P19" s="1140"/>
      <c r="Q19" s="1140"/>
      <c r="R19" s="1140"/>
      <c r="S19" s="1140"/>
      <c r="T19" s="1140"/>
      <c r="U19" s="1140"/>
      <c r="V19" s="1140"/>
      <c r="W19" s="1140"/>
      <c r="X19" s="114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5" t="s">
        <v>254</v>
      </c>
      <c r="G21" s="1146"/>
      <c r="H21" s="1146"/>
      <c r="I21" s="1146"/>
      <c r="J21" s="1146"/>
      <c r="K21" s="1146"/>
      <c r="L21" s="1146"/>
      <c r="M21" s="1146"/>
      <c r="N21" s="60"/>
      <c r="O21" s="71" t="s">
        <v>237</v>
      </c>
      <c r="P21" s="1147" t="s">
        <v>238</v>
      </c>
      <c r="Q21" s="1148"/>
      <c r="R21" s="1148"/>
      <c r="S21" s="1148"/>
      <c r="T21" s="1148"/>
      <c r="U21" s="1148"/>
      <c r="V21" s="1148"/>
      <c r="W21" s="1148"/>
      <c r="X21" s="1148"/>
      <c r="Y21" s="59"/>
    </row>
    <row r="22" spans="1:25" ht="14.25" hidden="1" customHeight="1">
      <c r="A22" s="43"/>
      <c r="B22" s="78"/>
      <c r="C22" s="77"/>
      <c r="D22" s="61"/>
      <c r="E22" s="94" t="s">
        <v>237</v>
      </c>
      <c r="F22" s="1145" t="s">
        <v>240</v>
      </c>
      <c r="G22" s="1146"/>
      <c r="H22" s="1146"/>
      <c r="I22" s="1146"/>
      <c r="J22" s="1146"/>
      <c r="K22" s="1146"/>
      <c r="L22" s="1146"/>
      <c r="M22" s="1146"/>
      <c r="N22" s="60"/>
      <c r="O22" s="74" t="s">
        <v>237</v>
      </c>
      <c r="P22" s="1147" t="s">
        <v>584</v>
      </c>
      <c r="Q22" s="1148"/>
      <c r="R22" s="1148"/>
      <c r="S22" s="1148"/>
      <c r="T22" s="1148"/>
      <c r="U22" s="1148"/>
      <c r="V22" s="1148"/>
      <c r="W22" s="1148"/>
      <c r="X22" s="1148"/>
      <c r="Y22" s="59"/>
    </row>
    <row r="23" spans="1:25" ht="27" hidden="1" customHeight="1">
      <c r="A23" s="43"/>
      <c r="B23" s="78"/>
      <c r="C23" s="77"/>
      <c r="D23" s="61"/>
      <c r="E23" s="60"/>
      <c r="F23" s="60"/>
      <c r="G23" s="60"/>
      <c r="H23" s="60"/>
      <c r="I23" s="60"/>
      <c r="J23" s="60"/>
      <c r="K23" s="60"/>
      <c r="L23" s="60"/>
      <c r="M23" s="60"/>
      <c r="N23" s="60"/>
      <c r="O23" s="60"/>
      <c r="P23" s="1141"/>
      <c r="Q23" s="1141"/>
      <c r="R23" s="1141"/>
      <c r="S23" s="1141"/>
      <c r="T23" s="1141"/>
      <c r="U23" s="1141"/>
      <c r="V23" s="1141"/>
      <c r="W23" s="114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4" t="s">
        <v>394</v>
      </c>
      <c r="F35" s="1144"/>
      <c r="G35" s="1144"/>
      <c r="H35" s="1144"/>
      <c r="I35" s="1144"/>
      <c r="J35" s="1144"/>
      <c r="K35" s="1144"/>
      <c r="L35" s="1144"/>
      <c r="M35" s="1144"/>
      <c r="N35" s="1144"/>
      <c r="O35" s="1144"/>
      <c r="P35" s="1144"/>
      <c r="Q35" s="1144"/>
      <c r="R35" s="1144"/>
      <c r="S35" s="1144"/>
      <c r="T35" s="1144"/>
      <c r="U35" s="1144"/>
      <c r="V35" s="1144"/>
      <c r="W35" s="1144"/>
      <c r="X35" s="1144"/>
      <c r="Y35" s="59"/>
    </row>
    <row r="36" spans="1:25" ht="38.25" hidden="1" customHeight="1">
      <c r="A36" s="43"/>
      <c r="B36" s="78"/>
      <c r="C36" s="77"/>
      <c r="D36" s="61"/>
      <c r="E36" s="1144"/>
      <c r="F36" s="1144"/>
      <c r="G36" s="1144"/>
      <c r="H36" s="1144"/>
      <c r="I36" s="1144"/>
      <c r="J36" s="1144"/>
      <c r="K36" s="1144"/>
      <c r="L36" s="1144"/>
      <c r="M36" s="1144"/>
      <c r="N36" s="1144"/>
      <c r="O36" s="1144"/>
      <c r="P36" s="1144"/>
      <c r="Q36" s="1144"/>
      <c r="R36" s="1144"/>
      <c r="S36" s="1144"/>
      <c r="T36" s="1144"/>
      <c r="U36" s="1144"/>
      <c r="V36" s="1144"/>
      <c r="W36" s="1144"/>
      <c r="X36" s="1144"/>
      <c r="Y36" s="59"/>
    </row>
    <row r="37" spans="1:25" ht="9.75" hidden="1" customHeight="1">
      <c r="A37" s="43"/>
      <c r="B37" s="78"/>
      <c r="C37" s="77"/>
      <c r="D37" s="61"/>
      <c r="E37" s="1144"/>
      <c r="F37" s="1144"/>
      <c r="G37" s="1144"/>
      <c r="H37" s="1144"/>
      <c r="I37" s="1144"/>
      <c r="J37" s="1144"/>
      <c r="K37" s="1144"/>
      <c r="L37" s="1144"/>
      <c r="M37" s="1144"/>
      <c r="N37" s="1144"/>
      <c r="O37" s="1144"/>
      <c r="P37" s="1144"/>
      <c r="Q37" s="1144"/>
      <c r="R37" s="1144"/>
      <c r="S37" s="1144"/>
      <c r="T37" s="1144"/>
      <c r="U37" s="1144"/>
      <c r="V37" s="1144"/>
      <c r="W37" s="1144"/>
      <c r="X37" s="1144"/>
      <c r="Y37" s="59"/>
    </row>
    <row r="38" spans="1:25" ht="51" hidden="1" customHeight="1">
      <c r="A38" s="43"/>
      <c r="B38" s="78"/>
      <c r="C38" s="77"/>
      <c r="D38" s="61"/>
      <c r="E38" s="1144"/>
      <c r="F38" s="1144"/>
      <c r="G38" s="1144"/>
      <c r="H38" s="1144"/>
      <c r="I38" s="1144"/>
      <c r="J38" s="1144"/>
      <c r="K38" s="1144"/>
      <c r="L38" s="1144"/>
      <c r="M38" s="1144"/>
      <c r="N38" s="1144"/>
      <c r="O38" s="1144"/>
      <c r="P38" s="1144"/>
      <c r="Q38" s="1144"/>
      <c r="R38" s="1144"/>
      <c r="S38" s="1144"/>
      <c r="T38" s="1144"/>
      <c r="U38" s="1144"/>
      <c r="V38" s="1144"/>
      <c r="W38" s="1144"/>
      <c r="X38" s="1144"/>
      <c r="Y38" s="59"/>
    </row>
    <row r="39" spans="1:25" ht="15" hidden="1" customHeight="1">
      <c r="A39" s="43"/>
      <c r="B39" s="78"/>
      <c r="C39" s="77"/>
      <c r="D39" s="61"/>
      <c r="E39" s="1144"/>
      <c r="F39" s="1144"/>
      <c r="G39" s="1144"/>
      <c r="H39" s="1144"/>
      <c r="I39" s="1144"/>
      <c r="J39" s="1144"/>
      <c r="K39" s="1144"/>
      <c r="L39" s="1144"/>
      <c r="M39" s="1144"/>
      <c r="N39" s="1144"/>
      <c r="O39" s="1144"/>
      <c r="P39" s="1144"/>
      <c r="Q39" s="1144"/>
      <c r="R39" s="1144"/>
      <c r="S39" s="1144"/>
      <c r="T39" s="1144"/>
      <c r="U39" s="1144"/>
      <c r="V39" s="1144"/>
      <c r="W39" s="1144"/>
      <c r="X39" s="1144"/>
      <c r="Y39" s="59"/>
    </row>
    <row r="40" spans="1:25" ht="12" hidden="1" customHeight="1">
      <c r="A40" s="43"/>
      <c r="B40" s="78"/>
      <c r="C40" s="77"/>
      <c r="D40" s="61"/>
      <c r="E40" s="1130"/>
      <c r="F40" s="1131"/>
      <c r="G40" s="1131"/>
      <c r="H40" s="1131"/>
      <c r="I40" s="1131"/>
      <c r="J40" s="1131"/>
      <c r="K40" s="1131"/>
      <c r="L40" s="1131"/>
      <c r="M40" s="1131"/>
      <c r="N40" s="1131"/>
      <c r="O40" s="1131"/>
      <c r="P40" s="1131"/>
      <c r="Q40" s="1131"/>
      <c r="R40" s="1131"/>
      <c r="S40" s="1131"/>
      <c r="T40" s="1131"/>
      <c r="U40" s="1131"/>
      <c r="V40" s="1131"/>
      <c r="W40" s="1131"/>
      <c r="X40" s="1131"/>
      <c r="Y40" s="59"/>
    </row>
    <row r="41" spans="1:25" ht="38.25" hidden="1" customHeight="1">
      <c r="A41" s="43"/>
      <c r="B41" s="78"/>
      <c r="C41" s="77"/>
      <c r="D41" s="61"/>
      <c r="E41" s="1144"/>
      <c r="F41" s="1144"/>
      <c r="G41" s="1144"/>
      <c r="H41" s="1144"/>
      <c r="I41" s="1144"/>
      <c r="J41" s="1144"/>
      <c r="K41" s="1144"/>
      <c r="L41" s="1144"/>
      <c r="M41" s="1144"/>
      <c r="N41" s="1144"/>
      <c r="O41" s="1144"/>
      <c r="P41" s="1144"/>
      <c r="Q41" s="1144"/>
      <c r="R41" s="1144"/>
      <c r="S41" s="1144"/>
      <c r="T41" s="1144"/>
      <c r="U41" s="1144"/>
      <c r="V41" s="1144"/>
      <c r="W41" s="1144"/>
      <c r="X41" s="1144"/>
      <c r="Y41" s="59"/>
    </row>
    <row r="42" spans="1:25" ht="15" hidden="1">
      <c r="A42" s="43"/>
      <c r="B42" s="78"/>
      <c r="C42" s="77"/>
      <c r="D42" s="61"/>
      <c r="E42" s="1144"/>
      <c r="F42" s="1144"/>
      <c r="G42" s="1144"/>
      <c r="H42" s="1144"/>
      <c r="I42" s="1144"/>
      <c r="J42" s="1144"/>
      <c r="K42" s="1144"/>
      <c r="L42" s="1144"/>
      <c r="M42" s="1144"/>
      <c r="N42" s="1144"/>
      <c r="O42" s="1144"/>
      <c r="P42" s="1144"/>
      <c r="Q42" s="1144"/>
      <c r="R42" s="1144"/>
      <c r="S42" s="1144"/>
      <c r="T42" s="1144"/>
      <c r="U42" s="1144"/>
      <c r="V42" s="1144"/>
      <c r="W42" s="1144"/>
      <c r="X42" s="1144"/>
      <c r="Y42" s="59"/>
    </row>
    <row r="43" spans="1:25" ht="15" hidden="1">
      <c r="A43" s="43"/>
      <c r="B43" s="78"/>
      <c r="C43" s="77"/>
      <c r="D43" s="61"/>
      <c r="E43" s="1144"/>
      <c r="F43" s="1144"/>
      <c r="G43" s="1144"/>
      <c r="H43" s="1144"/>
      <c r="I43" s="1144"/>
      <c r="J43" s="1144"/>
      <c r="K43" s="1144"/>
      <c r="L43" s="1144"/>
      <c r="M43" s="1144"/>
      <c r="N43" s="1144"/>
      <c r="O43" s="1144"/>
      <c r="P43" s="1144"/>
      <c r="Q43" s="1144"/>
      <c r="R43" s="1144"/>
      <c r="S43" s="1144"/>
      <c r="T43" s="1144"/>
      <c r="U43" s="1144"/>
      <c r="V43" s="1144"/>
      <c r="W43" s="1144"/>
      <c r="X43" s="1144"/>
      <c r="Y43" s="59"/>
    </row>
    <row r="44" spans="1:25" ht="33.75" hidden="1" customHeight="1">
      <c r="A44" s="43"/>
      <c r="B44" s="78"/>
      <c r="C44" s="77"/>
      <c r="D44" s="66"/>
      <c r="E44" s="1144"/>
      <c r="F44" s="1144"/>
      <c r="G44" s="1144"/>
      <c r="H44" s="1144"/>
      <c r="I44" s="1144"/>
      <c r="J44" s="1144"/>
      <c r="K44" s="1144"/>
      <c r="L44" s="1144"/>
      <c r="M44" s="1144"/>
      <c r="N44" s="1144"/>
      <c r="O44" s="1144"/>
      <c r="P44" s="1144"/>
      <c r="Q44" s="1144"/>
      <c r="R44" s="1144"/>
      <c r="S44" s="1144"/>
      <c r="T44" s="1144"/>
      <c r="U44" s="1144"/>
      <c r="V44" s="1144"/>
      <c r="W44" s="1144"/>
      <c r="X44" s="1144"/>
      <c r="Y44" s="59"/>
    </row>
    <row r="45" spans="1:25" ht="15" hidden="1">
      <c r="A45" s="43"/>
      <c r="B45" s="78"/>
      <c r="C45" s="77"/>
      <c r="D45" s="66"/>
      <c r="E45" s="1144"/>
      <c r="F45" s="1144"/>
      <c r="G45" s="1144"/>
      <c r="H45" s="1144"/>
      <c r="I45" s="1144"/>
      <c r="J45" s="1144"/>
      <c r="K45" s="1144"/>
      <c r="L45" s="1144"/>
      <c r="M45" s="1144"/>
      <c r="N45" s="1144"/>
      <c r="O45" s="1144"/>
      <c r="P45" s="1144"/>
      <c r="Q45" s="1144"/>
      <c r="R45" s="1144"/>
      <c r="S45" s="1144"/>
      <c r="T45" s="1144"/>
      <c r="U45" s="1144"/>
      <c r="V45" s="1144"/>
      <c r="W45" s="1144"/>
      <c r="X45" s="1144"/>
      <c r="Y45" s="59"/>
    </row>
    <row r="46" spans="1:25" ht="24" hidden="1" customHeight="1">
      <c r="A46" s="43"/>
      <c r="B46" s="78"/>
      <c r="C46" s="77"/>
      <c r="D46" s="61"/>
      <c r="E46" s="1132" t="s">
        <v>236</v>
      </c>
      <c r="F46" s="1132"/>
      <c r="G46" s="1132"/>
      <c r="H46" s="1132"/>
      <c r="I46" s="1132"/>
      <c r="J46" s="1132"/>
      <c r="K46" s="1132"/>
      <c r="L46" s="1132"/>
      <c r="M46" s="1132"/>
      <c r="N46" s="1132"/>
      <c r="O46" s="1132"/>
      <c r="P46" s="1132"/>
      <c r="Q46" s="1132"/>
      <c r="R46" s="1132"/>
      <c r="S46" s="1132"/>
      <c r="T46" s="1132"/>
      <c r="U46" s="1132"/>
      <c r="V46" s="1132"/>
      <c r="W46" s="1132"/>
      <c r="X46" s="1132"/>
      <c r="Y46" s="59"/>
    </row>
    <row r="47" spans="1:25" ht="37.5" hidden="1" customHeight="1">
      <c r="A47" s="43"/>
      <c r="B47" s="78"/>
      <c r="C47" s="77"/>
      <c r="D47" s="61"/>
      <c r="E47" s="1132"/>
      <c r="F47" s="1132"/>
      <c r="G47" s="1132"/>
      <c r="H47" s="1132"/>
      <c r="I47" s="1132"/>
      <c r="J47" s="1132"/>
      <c r="K47" s="1132"/>
      <c r="L47" s="1132"/>
      <c r="M47" s="1132"/>
      <c r="N47" s="1132"/>
      <c r="O47" s="1132"/>
      <c r="P47" s="1132"/>
      <c r="Q47" s="1132"/>
      <c r="R47" s="1132"/>
      <c r="S47" s="1132"/>
      <c r="T47" s="1132"/>
      <c r="U47" s="1132"/>
      <c r="V47" s="1132"/>
      <c r="W47" s="1132"/>
      <c r="X47" s="1132"/>
      <c r="Y47" s="59"/>
    </row>
    <row r="48" spans="1:25" ht="24" hidden="1" customHeight="1">
      <c r="A48" s="43"/>
      <c r="B48" s="78"/>
      <c r="C48" s="77"/>
      <c r="D48" s="61"/>
      <c r="E48" s="1132"/>
      <c r="F48" s="1132"/>
      <c r="G48" s="1132"/>
      <c r="H48" s="1132"/>
      <c r="I48" s="1132"/>
      <c r="J48" s="1132"/>
      <c r="K48" s="1132"/>
      <c r="L48" s="1132"/>
      <c r="M48" s="1132"/>
      <c r="N48" s="1132"/>
      <c r="O48" s="1132"/>
      <c r="P48" s="1132"/>
      <c r="Q48" s="1132"/>
      <c r="R48" s="1132"/>
      <c r="S48" s="1132"/>
      <c r="T48" s="1132"/>
      <c r="U48" s="1132"/>
      <c r="V48" s="1132"/>
      <c r="W48" s="1132"/>
      <c r="X48" s="1132"/>
      <c r="Y48" s="59"/>
    </row>
    <row r="49" spans="1:25" ht="51" hidden="1" customHeight="1">
      <c r="A49" s="43"/>
      <c r="B49" s="78"/>
      <c r="C49" s="77"/>
      <c r="D49" s="61"/>
      <c r="E49" s="1132"/>
      <c r="F49" s="1132"/>
      <c r="G49" s="1132"/>
      <c r="H49" s="1132"/>
      <c r="I49" s="1132"/>
      <c r="J49" s="1132"/>
      <c r="K49" s="1132"/>
      <c r="L49" s="1132"/>
      <c r="M49" s="1132"/>
      <c r="N49" s="1132"/>
      <c r="O49" s="1132"/>
      <c r="P49" s="1132"/>
      <c r="Q49" s="1132"/>
      <c r="R49" s="1132"/>
      <c r="S49" s="1132"/>
      <c r="T49" s="1132"/>
      <c r="U49" s="1132"/>
      <c r="V49" s="1132"/>
      <c r="W49" s="1132"/>
      <c r="X49" s="1132"/>
      <c r="Y49" s="59"/>
    </row>
    <row r="50" spans="1:25" ht="15" hidden="1">
      <c r="A50" s="43"/>
      <c r="B50" s="78"/>
      <c r="C50" s="77"/>
      <c r="D50" s="61"/>
      <c r="E50" s="1132"/>
      <c r="F50" s="1132"/>
      <c r="G50" s="1132"/>
      <c r="H50" s="1132"/>
      <c r="I50" s="1132"/>
      <c r="J50" s="1132"/>
      <c r="K50" s="1132"/>
      <c r="L50" s="1132"/>
      <c r="M50" s="1132"/>
      <c r="N50" s="1132"/>
      <c r="O50" s="1132"/>
      <c r="P50" s="1132"/>
      <c r="Q50" s="1132"/>
      <c r="R50" s="1132"/>
      <c r="S50" s="1132"/>
      <c r="T50" s="1132"/>
      <c r="U50" s="1132"/>
      <c r="V50" s="1132"/>
      <c r="W50" s="1132"/>
      <c r="X50" s="1132"/>
      <c r="Y50" s="59"/>
    </row>
    <row r="51" spans="1:25" ht="15" hidden="1">
      <c r="A51" s="43"/>
      <c r="B51" s="78"/>
      <c r="C51" s="77"/>
      <c r="D51" s="61"/>
      <c r="E51" s="1132"/>
      <c r="F51" s="1132"/>
      <c r="G51" s="1132"/>
      <c r="H51" s="1132"/>
      <c r="I51" s="1132"/>
      <c r="J51" s="1132"/>
      <c r="K51" s="1132"/>
      <c r="L51" s="1132"/>
      <c r="M51" s="1132"/>
      <c r="N51" s="1132"/>
      <c r="O51" s="1132"/>
      <c r="P51" s="1132"/>
      <c r="Q51" s="1132"/>
      <c r="R51" s="1132"/>
      <c r="S51" s="1132"/>
      <c r="T51" s="1132"/>
      <c r="U51" s="1132"/>
      <c r="V51" s="1132"/>
      <c r="W51" s="1132"/>
      <c r="X51" s="1132"/>
      <c r="Y51" s="59"/>
    </row>
    <row r="52" spans="1:25" ht="15" hidden="1">
      <c r="A52" s="43"/>
      <c r="B52" s="78"/>
      <c r="C52" s="77"/>
      <c r="D52" s="61"/>
      <c r="E52" s="1132"/>
      <c r="F52" s="1132"/>
      <c r="G52" s="1132"/>
      <c r="H52" s="1132"/>
      <c r="I52" s="1132"/>
      <c r="J52" s="1132"/>
      <c r="K52" s="1132"/>
      <c r="L52" s="1132"/>
      <c r="M52" s="1132"/>
      <c r="N52" s="1132"/>
      <c r="O52" s="1132"/>
      <c r="P52" s="1132"/>
      <c r="Q52" s="1132"/>
      <c r="R52" s="1132"/>
      <c r="S52" s="1132"/>
      <c r="T52" s="1132"/>
      <c r="U52" s="1132"/>
      <c r="V52" s="1132"/>
      <c r="W52" s="1132"/>
      <c r="X52" s="1132"/>
      <c r="Y52" s="59"/>
    </row>
    <row r="53" spans="1:25" ht="15" hidden="1">
      <c r="A53" s="43"/>
      <c r="B53" s="78"/>
      <c r="C53" s="77"/>
      <c r="D53" s="61"/>
      <c r="E53" s="1132"/>
      <c r="F53" s="1132"/>
      <c r="G53" s="1132"/>
      <c r="H53" s="1132"/>
      <c r="I53" s="1132"/>
      <c r="J53" s="1132"/>
      <c r="K53" s="1132"/>
      <c r="L53" s="1132"/>
      <c r="M53" s="1132"/>
      <c r="N53" s="1132"/>
      <c r="O53" s="1132"/>
      <c r="P53" s="1132"/>
      <c r="Q53" s="1132"/>
      <c r="R53" s="1132"/>
      <c r="S53" s="1132"/>
      <c r="T53" s="1132"/>
      <c r="U53" s="1132"/>
      <c r="V53" s="1132"/>
      <c r="W53" s="1132"/>
      <c r="X53" s="1132"/>
      <c r="Y53" s="59"/>
    </row>
    <row r="54" spans="1:25" ht="15" hidden="1">
      <c r="A54" s="43"/>
      <c r="B54" s="78"/>
      <c r="C54" s="77"/>
      <c r="D54" s="61"/>
      <c r="E54" s="1132"/>
      <c r="F54" s="1132"/>
      <c r="G54" s="1132"/>
      <c r="H54" s="1132"/>
      <c r="I54" s="1132"/>
      <c r="J54" s="1132"/>
      <c r="K54" s="1132"/>
      <c r="L54" s="1132"/>
      <c r="M54" s="1132"/>
      <c r="N54" s="1132"/>
      <c r="O54" s="1132"/>
      <c r="P54" s="1132"/>
      <c r="Q54" s="1132"/>
      <c r="R54" s="1132"/>
      <c r="S54" s="1132"/>
      <c r="T54" s="1132"/>
      <c r="U54" s="1132"/>
      <c r="V54" s="1132"/>
      <c r="W54" s="1132"/>
      <c r="X54" s="1132"/>
      <c r="Y54" s="59"/>
    </row>
    <row r="55" spans="1:25" ht="15" hidden="1">
      <c r="A55" s="43"/>
      <c r="B55" s="78"/>
      <c r="C55" s="77"/>
      <c r="D55" s="61"/>
      <c r="E55" s="1132"/>
      <c r="F55" s="1132"/>
      <c r="G55" s="1132"/>
      <c r="H55" s="1132"/>
      <c r="I55" s="1132"/>
      <c r="J55" s="1132"/>
      <c r="K55" s="1132"/>
      <c r="L55" s="1132"/>
      <c r="M55" s="1132"/>
      <c r="N55" s="1132"/>
      <c r="O55" s="1132"/>
      <c r="P55" s="1132"/>
      <c r="Q55" s="1132"/>
      <c r="R55" s="1132"/>
      <c r="S55" s="1132"/>
      <c r="T55" s="1132"/>
      <c r="U55" s="1132"/>
      <c r="V55" s="1132"/>
      <c r="W55" s="1132"/>
      <c r="X55" s="1132"/>
      <c r="Y55" s="59"/>
    </row>
    <row r="56" spans="1:25" ht="25.5" hidden="1" customHeight="1">
      <c r="A56" s="43"/>
      <c r="B56" s="78"/>
      <c r="C56" s="77"/>
      <c r="D56" s="66"/>
      <c r="E56" s="1132"/>
      <c r="F56" s="1132"/>
      <c r="G56" s="1132"/>
      <c r="H56" s="1132"/>
      <c r="I56" s="1132"/>
      <c r="J56" s="1132"/>
      <c r="K56" s="1132"/>
      <c r="L56" s="1132"/>
      <c r="M56" s="1132"/>
      <c r="N56" s="1132"/>
      <c r="O56" s="1132"/>
      <c r="P56" s="1132"/>
      <c r="Q56" s="1132"/>
      <c r="R56" s="1132"/>
      <c r="S56" s="1132"/>
      <c r="T56" s="1132"/>
      <c r="U56" s="1132"/>
      <c r="V56" s="1132"/>
      <c r="W56" s="1132"/>
      <c r="X56" s="1132"/>
      <c r="Y56" s="59"/>
    </row>
    <row r="57" spans="1:25" ht="15" hidden="1">
      <c r="A57" s="43"/>
      <c r="B57" s="78"/>
      <c r="C57" s="77"/>
      <c r="D57" s="66"/>
      <c r="E57" s="1132"/>
      <c r="F57" s="1132"/>
      <c r="G57" s="1132"/>
      <c r="H57" s="1132"/>
      <c r="I57" s="1132"/>
      <c r="J57" s="1132"/>
      <c r="K57" s="1132"/>
      <c r="L57" s="1132"/>
      <c r="M57" s="1132"/>
      <c r="N57" s="1132"/>
      <c r="O57" s="1132"/>
      <c r="P57" s="1132"/>
      <c r="Q57" s="1132"/>
      <c r="R57" s="1132"/>
      <c r="S57" s="1132"/>
      <c r="T57" s="1132"/>
      <c r="U57" s="1132"/>
      <c r="V57" s="1132"/>
      <c r="W57" s="1132"/>
      <c r="X57" s="1132"/>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35"/>
      <c r="F59" s="1135"/>
      <c r="G59" s="1135"/>
      <c r="H59" s="1130"/>
      <c r="I59" s="1131"/>
      <c r="J59" s="1131"/>
      <c r="K59" s="1131"/>
      <c r="L59" s="1131"/>
      <c r="M59" s="1131"/>
      <c r="N59" s="1131"/>
      <c r="O59" s="1131"/>
      <c r="P59" s="1131"/>
      <c r="Q59" s="1131"/>
      <c r="R59" s="1131"/>
      <c r="S59" s="1131"/>
      <c r="T59" s="1131"/>
      <c r="U59" s="1131"/>
      <c r="V59" s="1131"/>
      <c r="W59" s="1131"/>
      <c r="X59" s="1131"/>
      <c r="Y59" s="59"/>
    </row>
    <row r="60" spans="1:25" ht="15" hidden="1" customHeight="1">
      <c r="A60" s="43"/>
      <c r="B60" s="78"/>
      <c r="C60" s="77"/>
      <c r="D60" s="61"/>
      <c r="E60" s="1134"/>
      <c r="F60" s="1134"/>
      <c r="G60" s="1134"/>
      <c r="H60" s="1129"/>
      <c r="I60" s="1129"/>
      <c r="J60" s="1129"/>
      <c r="K60" s="1129"/>
      <c r="L60" s="1129"/>
      <c r="M60" s="1129"/>
      <c r="N60" s="1129"/>
      <c r="O60" s="1129"/>
      <c r="P60" s="1129"/>
      <c r="Q60" s="1129"/>
      <c r="R60" s="1129"/>
      <c r="S60" s="1129"/>
      <c r="T60" s="1129"/>
      <c r="U60" s="1129"/>
      <c r="V60" s="1129"/>
      <c r="W60" s="1129"/>
      <c r="X60" s="1129"/>
      <c r="Y60" s="59"/>
    </row>
    <row r="61" spans="1:25" ht="15" hidden="1">
      <c r="A61" s="43"/>
      <c r="B61" s="78"/>
      <c r="C61" s="77"/>
      <c r="D61" s="61"/>
      <c r="E61" s="70"/>
      <c r="F61" s="68"/>
      <c r="G61" s="69"/>
      <c r="H61" s="1129"/>
      <c r="I61" s="1129"/>
      <c r="J61" s="1129"/>
      <c r="K61" s="1129"/>
      <c r="L61" s="1129"/>
      <c r="M61" s="1129"/>
      <c r="N61" s="1129"/>
      <c r="O61" s="1129"/>
      <c r="P61" s="1129"/>
      <c r="Q61" s="1129"/>
      <c r="R61" s="1129"/>
      <c r="S61" s="1129"/>
      <c r="T61" s="1129"/>
      <c r="U61" s="1129"/>
      <c r="V61" s="1129"/>
      <c r="W61" s="1129"/>
      <c r="X61" s="112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50"/>
      <c r="V70" s="450"/>
      <c r="W70" s="450"/>
      <c r="X70" s="450"/>
      <c r="Y70" s="59"/>
    </row>
    <row r="71" spans="1:25" ht="15" hidden="1">
      <c r="A71" s="43"/>
      <c r="B71" s="78"/>
      <c r="C71" s="77"/>
      <c r="D71" s="61"/>
      <c r="E71" s="1133" t="s">
        <v>583</v>
      </c>
      <c r="F71" s="1133"/>
      <c r="G71" s="1133"/>
      <c r="H71" s="1133"/>
      <c r="I71" s="1133"/>
      <c r="J71" s="1133"/>
      <c r="K71" s="1133"/>
      <c r="L71" s="1133"/>
      <c r="M71" s="1133"/>
      <c r="N71" s="1133"/>
      <c r="O71" s="1133"/>
      <c r="P71" s="1133"/>
      <c r="Q71" s="1133"/>
      <c r="R71" s="1133"/>
      <c r="S71" s="1133"/>
      <c r="T71" s="1133"/>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34"/>
      <c r="F82" s="1134"/>
      <c r="G82" s="1134"/>
      <c r="H82" s="1130"/>
      <c r="I82" s="1131"/>
      <c r="J82" s="1131"/>
      <c r="K82" s="1131"/>
      <c r="L82" s="1131"/>
      <c r="M82" s="1131"/>
      <c r="N82" s="1131"/>
      <c r="O82" s="1131"/>
      <c r="P82" s="1131"/>
      <c r="Q82" s="1131"/>
      <c r="R82" s="1131"/>
      <c r="S82" s="1131"/>
      <c r="T82" s="1131"/>
      <c r="U82" s="1131"/>
      <c r="V82" s="1131"/>
      <c r="W82" s="1131"/>
      <c r="X82" s="1131"/>
      <c r="Y82" s="59"/>
    </row>
    <row r="83" spans="1:25" ht="15" hidden="1" customHeight="1">
      <c r="A83" s="43"/>
      <c r="B83" s="78"/>
      <c r="C83" s="77"/>
      <c r="D83" s="61"/>
      <c r="Y83" s="59"/>
    </row>
    <row r="84" spans="1:25" ht="15" hidden="1" customHeight="1">
      <c r="A84" s="43"/>
      <c r="B84" s="78"/>
      <c r="C84" s="77"/>
      <c r="D84" s="61"/>
      <c r="E84" s="70"/>
      <c r="F84" s="68"/>
      <c r="G84" s="69"/>
      <c r="H84" s="1129"/>
      <c r="I84" s="1129"/>
      <c r="J84" s="1129"/>
      <c r="K84" s="1129"/>
      <c r="L84" s="1129"/>
      <c r="M84" s="1129"/>
      <c r="N84" s="1129"/>
      <c r="O84" s="1129"/>
      <c r="P84" s="1129"/>
      <c r="Q84" s="1129"/>
      <c r="R84" s="1129"/>
      <c r="S84" s="1129"/>
      <c r="T84" s="1129"/>
      <c r="U84" s="1129"/>
      <c r="V84" s="1129"/>
      <c r="W84" s="1129"/>
      <c r="X84" s="112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235</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6" t="s">
        <v>234</v>
      </c>
      <c r="G100" s="1136"/>
      <c r="H100" s="1136"/>
      <c r="I100" s="1136"/>
      <c r="J100" s="1136"/>
      <c r="K100" s="1136"/>
      <c r="L100" s="1136"/>
      <c r="M100" s="1136"/>
      <c r="N100" s="1136"/>
      <c r="O100" s="1136"/>
      <c r="P100" s="1136"/>
      <c r="Q100" s="1136"/>
      <c r="R100" s="1136"/>
      <c r="S100" s="113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6" t="s">
        <v>233</v>
      </c>
      <c r="G102" s="1136"/>
      <c r="H102" s="1136"/>
      <c r="I102" s="1136"/>
      <c r="J102" s="1136"/>
      <c r="K102" s="1136"/>
      <c r="L102" s="1136"/>
      <c r="M102" s="1136"/>
      <c r="N102" s="1136"/>
      <c r="O102" s="1136"/>
      <c r="P102" s="1136"/>
      <c r="Q102" s="1136"/>
      <c r="R102" s="1136"/>
      <c r="S102" s="1136"/>
      <c r="T102" s="1136"/>
      <c r="U102" s="1136"/>
      <c r="V102" s="1136"/>
      <c r="W102" s="1136"/>
      <c r="X102" s="113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IXuyDe7ZtZui22B3cS2Rp4HwMRVV/U2AAb6A07Fz5sh5Ur9AcryIMww+KVj4h13iX4ObbshCwv1ZOterqfBmQ==" saltValue="Cd9IqJRSzKWQSj/L5+ZcEg==" spinCount="100000"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11" t="s">
        <v>491</v>
      </c>
      <c r="G2" s="1212"/>
      <c r="H2" s="1213"/>
      <c r="I2" s="436"/>
    </row>
    <row r="3" spans="1:20" ht="3" customHeight="1"/>
    <row r="4" spans="1:20" s="190" customFormat="1" ht="11.25">
      <c r="A4" s="214"/>
      <c r="B4" s="214"/>
      <c r="C4" s="214"/>
      <c r="D4" s="214"/>
      <c r="F4" s="1155" t="s">
        <v>454</v>
      </c>
      <c r="G4" s="1155"/>
      <c r="H4" s="1155"/>
      <c r="I4" s="121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24.04.2023</v>
      </c>
      <c r="I7" s="196" t="s">
        <v>493</v>
      </c>
      <c r="J7" s="334"/>
      <c r="K7" s="214"/>
      <c r="L7" s="214"/>
      <c r="M7" s="214"/>
      <c r="N7" s="214"/>
      <c r="O7" s="214"/>
      <c r="P7" s="214"/>
      <c r="Q7" s="214"/>
      <c r="R7" s="214"/>
      <c r="S7" s="214"/>
      <c r="T7" s="214"/>
    </row>
    <row r="8" spans="1:20" s="190" customFormat="1" ht="45">
      <c r="A8" s="1215">
        <v>1</v>
      </c>
      <c r="B8" s="214"/>
      <c r="C8" s="214"/>
      <c r="D8" s="214"/>
      <c r="F8" s="335" t="str">
        <f>"2." &amp;mergeValue(A8)</f>
        <v>2.1</v>
      </c>
      <c r="G8" s="417" t="s">
        <v>494</v>
      </c>
      <c r="H8" s="317"/>
      <c r="I8" s="196" t="s">
        <v>587</v>
      </c>
      <c r="J8" s="334"/>
      <c r="K8" s="214"/>
      <c r="L8" s="214"/>
      <c r="M8" s="214"/>
      <c r="N8" s="214"/>
      <c r="O8" s="214"/>
      <c r="P8" s="214"/>
      <c r="Q8" s="214"/>
      <c r="R8" s="214"/>
      <c r="S8" s="214"/>
      <c r="T8" s="214"/>
    </row>
    <row r="9" spans="1:20" s="190" customFormat="1" ht="22.5">
      <c r="A9" s="1215"/>
      <c r="B9" s="214"/>
      <c r="C9" s="214"/>
      <c r="D9" s="214"/>
      <c r="F9" s="335" t="str">
        <f>"3." &amp;mergeValue(A9)</f>
        <v>3.1</v>
      </c>
      <c r="G9" s="417" t="s">
        <v>495</v>
      </c>
      <c r="H9" s="317"/>
      <c r="I9" s="196" t="s">
        <v>585</v>
      </c>
      <c r="J9" s="334"/>
      <c r="K9" s="214"/>
      <c r="L9" s="214"/>
      <c r="M9" s="214"/>
      <c r="N9" s="214"/>
      <c r="O9" s="214"/>
      <c r="P9" s="214"/>
      <c r="Q9" s="214"/>
      <c r="R9" s="214"/>
      <c r="S9" s="214"/>
      <c r="T9" s="214"/>
    </row>
    <row r="10" spans="1:20" s="190" customFormat="1" ht="22.5">
      <c r="A10" s="121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5"/>
      <c r="B11" s="1215">
        <v>1</v>
      </c>
      <c r="C11" s="344"/>
      <c r="D11" s="344"/>
      <c r="F11" s="335" t="str">
        <f>"4."&amp;mergeValue(A11) &amp;"."&amp;mergeValue(B11)</f>
        <v>4.1.1</v>
      </c>
      <c r="G11" s="324" t="s">
        <v>589</v>
      </c>
      <c r="H11" s="317" t="str">
        <f>IF(region_name="","",region_name)</f>
        <v>Ханты-Мансийский автономный округ</v>
      </c>
      <c r="I11" s="196" t="s">
        <v>499</v>
      </c>
      <c r="J11" s="334"/>
      <c r="K11" s="214"/>
      <c r="L11" s="214"/>
      <c r="M11" s="214"/>
      <c r="N11" s="214"/>
      <c r="O11" s="214"/>
      <c r="P11" s="214"/>
      <c r="Q11" s="214"/>
      <c r="R11" s="214"/>
      <c r="S11" s="214"/>
      <c r="T11" s="214"/>
    </row>
    <row r="12" spans="1:20" s="190" customFormat="1" ht="22.5">
      <c r="A12" s="1215"/>
      <c r="B12" s="1215"/>
      <c r="C12" s="121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5"/>
      <c r="B13" s="1215"/>
      <c r="C13" s="1215"/>
      <c r="D13" s="344">
        <v>1</v>
      </c>
      <c r="F13" s="335" t="str">
        <f>"4."&amp;mergeValue(A13) &amp;"."&amp;mergeValue(B13)&amp;"."&amp;mergeValue(C13)&amp;"."&amp;mergeValue(D13)</f>
        <v>4.1.1.1.1</v>
      </c>
      <c r="G13" s="420" t="s">
        <v>498</v>
      </c>
      <c r="H13" s="317"/>
      <c r="I13" s="1216" t="s">
        <v>588</v>
      </c>
      <c r="J13" s="334"/>
      <c r="K13" s="214"/>
      <c r="L13" s="214"/>
      <c r="M13" s="214"/>
      <c r="N13" s="214"/>
      <c r="O13" s="214"/>
      <c r="P13" s="214"/>
      <c r="Q13" s="214"/>
      <c r="R13" s="214"/>
      <c r="S13" s="214"/>
      <c r="T13" s="214"/>
    </row>
    <row r="14" spans="1:20" s="190" customFormat="1" ht="18.75">
      <c r="A14" s="1215"/>
      <c r="B14" s="1215"/>
      <c r="C14" s="1215"/>
      <c r="D14" s="344"/>
      <c r="F14" s="338"/>
      <c r="G14" s="150" t="s">
        <v>4</v>
      </c>
      <c r="H14" s="343"/>
      <c r="I14" s="1216"/>
      <c r="J14" s="334"/>
      <c r="K14" s="214"/>
      <c r="L14" s="214"/>
      <c r="M14" s="214"/>
      <c r="N14" s="214"/>
      <c r="O14" s="214"/>
      <c r="P14" s="214"/>
      <c r="Q14" s="214"/>
      <c r="R14" s="214"/>
      <c r="S14" s="214"/>
      <c r="T14" s="214"/>
    </row>
    <row r="15" spans="1:20" s="190" customFormat="1" ht="18.75">
      <c r="A15" s="1215"/>
      <c r="B15" s="1215"/>
      <c r="C15" s="344"/>
      <c r="D15" s="344"/>
      <c r="F15" s="421"/>
      <c r="G15" s="195" t="s">
        <v>403</v>
      </c>
      <c r="H15" s="422"/>
      <c r="I15" s="423"/>
      <c r="J15" s="334"/>
      <c r="K15" s="214"/>
      <c r="L15" s="214"/>
      <c r="M15" s="214"/>
      <c r="N15" s="214"/>
      <c r="O15" s="214"/>
      <c r="P15" s="214"/>
      <c r="Q15" s="214"/>
      <c r="R15" s="214"/>
      <c r="S15" s="214"/>
      <c r="T15" s="214"/>
    </row>
    <row r="16" spans="1:20" s="190" customFormat="1" ht="18.75">
      <c r="A16" s="121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10" t="s">
        <v>590</v>
      </c>
      <c r="H19" s="121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1" t="s">
        <v>683</v>
      </c>
      <c r="M5" s="1231"/>
      <c r="N5" s="1231"/>
      <c r="O5" s="1231"/>
      <c r="P5" s="1231"/>
      <c r="Q5" s="1231"/>
      <c r="R5" s="1231"/>
      <c r="S5" s="1231"/>
      <c r="T5" s="1231"/>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66" t="str">
        <f>IF(NameOrPr_ch="",IF(NameOrPr="","",NameOrPr),NameOrPr_ch)</f>
        <v>Региональная служба по тарифам ХМАО-ЮГРЫ</v>
      </c>
      <c r="P7" s="1267"/>
      <c r="Q7" s="1267"/>
      <c r="R7" s="1267"/>
      <c r="S7" s="1267"/>
      <c r="T7" s="1268"/>
      <c r="U7" s="669"/>
      <c r="Y7" s="1015"/>
      <c r="Z7" s="507"/>
      <c r="AA7" s="507"/>
      <c r="AB7" s="507"/>
      <c r="AC7" s="507"/>
    </row>
    <row r="8" spans="1:29" s="572" customFormat="1" ht="18.75">
      <c r="A8" s="592"/>
      <c r="B8" s="592"/>
      <c r="C8" s="592"/>
      <c r="D8" s="592"/>
      <c r="E8" s="592"/>
      <c r="F8" s="592"/>
      <c r="G8" s="592"/>
      <c r="H8" s="592"/>
      <c r="L8" s="501"/>
      <c r="M8" s="619" t="s">
        <v>593</v>
      </c>
      <c r="N8" s="668"/>
      <c r="O8" s="1266" t="str">
        <f>IF(datePr_ch="",IF(datePr="","",datePr),datePr_ch)</f>
        <v>13.04.2023</v>
      </c>
      <c r="P8" s="1267"/>
      <c r="Q8" s="1267"/>
      <c r="R8" s="1267"/>
      <c r="S8" s="1267"/>
      <c r="T8" s="1268"/>
      <c r="U8" s="669"/>
      <c r="Y8" s="1015"/>
      <c r="Z8" s="592"/>
      <c r="AA8" s="592"/>
      <c r="AB8" s="592"/>
      <c r="AC8" s="592"/>
    </row>
    <row r="9" spans="1:29" s="493" customFormat="1" ht="18.75">
      <c r="A9" s="507"/>
      <c r="B9" s="507"/>
      <c r="C9" s="507"/>
      <c r="D9" s="507"/>
      <c r="E9" s="507"/>
      <c r="F9" s="507"/>
      <c r="G9" s="507"/>
      <c r="H9" s="507"/>
      <c r="L9" s="554"/>
      <c r="M9" s="619" t="s">
        <v>592</v>
      </c>
      <c r="N9" s="668"/>
      <c r="O9" s="1266" t="str">
        <f>IF(numberPr_ch="",IF(numberPr="","",numberPr),numberPr_ch)</f>
        <v>18-нп</v>
      </c>
      <c r="P9" s="1267"/>
      <c r="Q9" s="1267"/>
      <c r="R9" s="1267"/>
      <c r="S9" s="1267"/>
      <c r="T9" s="1268"/>
      <c r="U9" s="669"/>
      <c r="Y9" s="1015"/>
      <c r="Z9" s="507"/>
      <c r="AA9" s="507"/>
      <c r="AB9" s="507"/>
      <c r="AC9" s="507"/>
    </row>
    <row r="10" spans="1:29" s="493" customFormat="1" ht="18.75">
      <c r="A10" s="507"/>
      <c r="B10" s="507"/>
      <c r="C10" s="507"/>
      <c r="D10" s="507"/>
      <c r="E10" s="507"/>
      <c r="F10" s="507"/>
      <c r="G10" s="507"/>
      <c r="H10" s="507"/>
      <c r="L10" s="554"/>
      <c r="M10" s="619" t="s">
        <v>501</v>
      </c>
      <c r="N10" s="668"/>
      <c r="O10" s="1266" t="str">
        <f>IF(IstPub_ch="",IF(IstPub="","",IstPub),IstPub_ch)</f>
        <v>«Официальном интернет-портале правовой информации» (www.pravo.gov.ru) 21.04.2023 г.</v>
      </c>
      <c r="P10" s="1267"/>
      <c r="Q10" s="1267"/>
      <c r="R10" s="1267"/>
      <c r="S10" s="1267"/>
      <c r="T10" s="1268"/>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718</v>
      </c>
      <c r="R11" s="773" t="s">
        <v>719</v>
      </c>
      <c r="S11" s="751"/>
      <c r="T11" s="751"/>
      <c r="U11" s="669"/>
      <c r="Y11" s="775"/>
      <c r="Z11" s="616"/>
      <c r="AA11" s="616"/>
      <c r="AB11" s="616"/>
      <c r="AC11" s="616"/>
    </row>
    <row r="12" spans="1:29" s="493" customFormat="1" ht="11.25" hidden="1">
      <c r="A12" s="507"/>
      <c r="B12" s="507"/>
      <c r="C12" s="507"/>
      <c r="D12" s="507"/>
      <c r="E12" s="507"/>
      <c r="F12" s="507"/>
      <c r="G12" s="507"/>
      <c r="H12" s="507"/>
      <c r="L12" s="1232"/>
      <c r="M12" s="1232"/>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62"/>
      <c r="R13" s="1262"/>
      <c r="S13" s="1262"/>
      <c r="T13" s="1262"/>
      <c r="U13" s="1262"/>
      <c r="V13" s="1262"/>
    </row>
    <row r="14" spans="1:29">
      <c r="J14" s="483"/>
      <c r="K14" s="483"/>
      <c r="L14" s="1155" t="s">
        <v>454</v>
      </c>
      <c r="M14" s="1155"/>
      <c r="N14" s="1155"/>
      <c r="O14" s="1155"/>
      <c r="P14" s="1155"/>
      <c r="Q14" s="1155"/>
      <c r="R14" s="1155"/>
      <c r="S14" s="1155"/>
      <c r="T14" s="1155"/>
      <c r="U14" s="1155"/>
      <c r="V14" s="1155"/>
      <c r="W14" s="1155"/>
      <c r="X14" s="1155" t="s">
        <v>455</v>
      </c>
    </row>
    <row r="15" spans="1:29" ht="14.25" customHeight="1">
      <c r="J15" s="483"/>
      <c r="K15" s="483"/>
      <c r="L15" s="1244" t="s">
        <v>92</v>
      </c>
      <c r="M15" s="1244" t="s">
        <v>623</v>
      </c>
      <c r="N15" s="536"/>
      <c r="O15" s="1244" t="s">
        <v>624</v>
      </c>
      <c r="P15" s="1283" t="s">
        <v>625</v>
      </c>
      <c r="Q15" s="1283" t="s">
        <v>638</v>
      </c>
      <c r="R15" s="1283"/>
      <c r="S15" s="1283"/>
      <c r="T15" s="1283"/>
      <c r="U15" s="1283"/>
      <c r="V15" s="1244" t="s">
        <v>341</v>
      </c>
      <c r="W15" s="1261" t="s">
        <v>275</v>
      </c>
      <c r="X15" s="1155"/>
    </row>
    <row r="16" spans="1:29" s="525" customFormat="1" ht="25.5" customHeight="1">
      <c r="A16" s="587"/>
      <c r="B16" s="587"/>
      <c r="C16" s="587"/>
      <c r="D16" s="587"/>
      <c r="E16" s="587"/>
      <c r="F16" s="587"/>
      <c r="G16" s="593"/>
      <c r="H16" s="593"/>
      <c r="I16" s="533"/>
      <c r="J16" s="531"/>
      <c r="K16" s="531"/>
      <c r="L16" s="1244"/>
      <c r="M16" s="1244"/>
      <c r="N16" s="536"/>
      <c r="O16" s="1244"/>
      <c r="P16" s="1283"/>
      <c r="Q16" s="1283" t="s">
        <v>676</v>
      </c>
      <c r="R16" s="1283"/>
      <c r="S16" s="1274" t="s">
        <v>651</v>
      </c>
      <c r="T16" s="1274"/>
      <c r="U16" s="1274"/>
      <c r="V16" s="1244"/>
      <c r="W16" s="1261"/>
      <c r="X16" s="1155"/>
      <c r="Y16" s="1010"/>
      <c r="Z16" s="587"/>
      <c r="AA16" s="587"/>
      <c r="AB16" s="587"/>
      <c r="AC16" s="587"/>
    </row>
    <row r="17" spans="1:29" ht="14.25" customHeight="1">
      <c r="J17" s="483"/>
      <c r="K17" s="483"/>
      <c r="L17" s="1244"/>
      <c r="M17" s="1244"/>
      <c r="N17" s="536"/>
      <c r="O17" s="1244"/>
      <c r="P17" s="1283"/>
      <c r="Q17" s="536" t="s">
        <v>674</v>
      </c>
      <c r="R17" s="536" t="s">
        <v>675</v>
      </c>
      <c r="S17" s="538" t="s">
        <v>274</v>
      </c>
      <c r="T17" s="1271" t="s">
        <v>273</v>
      </c>
      <c r="U17" s="1271"/>
      <c r="V17" s="1244"/>
      <c r="W17" s="1261"/>
      <c r="X17" s="1155"/>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6">
        <f t="shared" ca="1" si="0"/>
        <v>8</v>
      </c>
      <c r="U18" s="1276"/>
      <c r="V18" s="489">
        <f ca="1">OFFSET(V18,0,-2)+1</f>
        <v>9</v>
      </c>
      <c r="W18" s="525"/>
      <c r="X18" s="489">
        <f ca="1">OFFSET(X18,0,-2)+1</f>
        <v>10</v>
      </c>
    </row>
    <row r="19" spans="1:29" ht="22.5">
      <c r="A19" s="1217">
        <v>1</v>
      </c>
      <c r="B19" s="982"/>
      <c r="C19" s="982"/>
      <c r="D19" s="982"/>
      <c r="E19" s="982"/>
      <c r="F19" s="982"/>
      <c r="G19" s="983"/>
      <c r="H19" s="983"/>
      <c r="I19" s="985"/>
      <c r="J19" s="977"/>
      <c r="K19" s="977"/>
      <c r="L19" s="595">
        <f>mergeValue(A19)</f>
        <v>1</v>
      </c>
      <c r="M19" s="643" t="s">
        <v>20</v>
      </c>
      <c r="N19" s="582"/>
      <c r="O19" s="1263"/>
      <c r="P19" s="1263"/>
      <c r="Q19" s="1263"/>
      <c r="R19" s="1263"/>
      <c r="S19" s="1263"/>
      <c r="T19" s="1263"/>
      <c r="U19" s="1263"/>
      <c r="V19" s="1263"/>
      <c r="W19" s="1263"/>
      <c r="X19" s="583" t="s">
        <v>476</v>
      </c>
    </row>
    <row r="20" spans="1:29" ht="22.5">
      <c r="A20" s="1217"/>
      <c r="B20" s="1217">
        <v>1</v>
      </c>
      <c r="C20" s="982"/>
      <c r="D20" s="982"/>
      <c r="E20" s="982"/>
      <c r="F20" s="982"/>
      <c r="G20" s="987"/>
      <c r="H20" s="984"/>
      <c r="I20" s="989"/>
      <c r="J20" s="974"/>
      <c r="K20" s="973"/>
      <c r="L20" s="595" t="str">
        <f>mergeValue(A20) &amp;"."&amp; mergeValue(B20)</f>
        <v>1.1</v>
      </c>
      <c r="M20" s="548" t="s">
        <v>16</v>
      </c>
      <c r="N20" s="582"/>
      <c r="O20" s="1263"/>
      <c r="P20" s="1263"/>
      <c r="Q20" s="1263"/>
      <c r="R20" s="1263"/>
      <c r="S20" s="1263"/>
      <c r="T20" s="1263"/>
      <c r="U20" s="1263"/>
      <c r="V20" s="1263"/>
      <c r="W20" s="1263"/>
      <c r="X20" s="583" t="s">
        <v>477</v>
      </c>
    </row>
    <row r="21" spans="1:29" ht="22.5">
      <c r="A21" s="1217"/>
      <c r="B21" s="1217"/>
      <c r="C21" s="1217">
        <v>1</v>
      </c>
      <c r="D21" s="982"/>
      <c r="E21" s="982"/>
      <c r="F21" s="982"/>
      <c r="G21" s="987"/>
      <c r="H21" s="984"/>
      <c r="I21" s="990"/>
      <c r="J21" s="974"/>
      <c r="K21" s="973"/>
      <c r="L21" s="595" t="str">
        <f>mergeValue(A21) &amp;"."&amp; mergeValue(B21)&amp;"."&amp; mergeValue(C21)</f>
        <v>1.1.1</v>
      </c>
      <c r="M21" s="549" t="s">
        <v>7</v>
      </c>
      <c r="N21" s="582"/>
      <c r="O21" s="1263"/>
      <c r="P21" s="1263"/>
      <c r="Q21" s="1263"/>
      <c r="R21" s="1263"/>
      <c r="S21" s="1263"/>
      <c r="T21" s="1263"/>
      <c r="U21" s="1263"/>
      <c r="V21" s="1263"/>
      <c r="W21" s="1263"/>
      <c r="X21" s="583" t="s">
        <v>630</v>
      </c>
    </row>
    <row r="22" spans="1:29">
      <c r="A22" s="1217"/>
      <c r="B22" s="1217"/>
      <c r="C22" s="1217"/>
      <c r="D22" s="1217">
        <v>1</v>
      </c>
      <c r="E22" s="982"/>
      <c r="F22" s="982"/>
      <c r="G22" s="987"/>
      <c r="H22" s="984"/>
      <c r="I22" s="990"/>
      <c r="J22" s="988"/>
      <c r="K22" s="973"/>
      <c r="L22" s="595" t="str">
        <f>mergeValue(A22) &amp;"."&amp; mergeValue(B22)&amp;"."&amp; mergeValue(C22)&amp;"."&amp; mergeValue(D22)</f>
        <v>1.1.1.1</v>
      </c>
      <c r="M22" s="550" t="s">
        <v>22</v>
      </c>
      <c r="N22" s="582"/>
      <c r="O22" s="1263"/>
      <c r="P22" s="1263"/>
      <c r="Q22" s="1263"/>
      <c r="R22" s="1263"/>
      <c r="S22" s="1263"/>
      <c r="T22" s="1263"/>
      <c r="U22" s="1263"/>
      <c r="V22" s="1263"/>
      <c r="W22" s="1263"/>
      <c r="X22" s="1022" t="s">
        <v>684</v>
      </c>
    </row>
    <row r="23" spans="1:29" ht="42.95" customHeight="1">
      <c r="A23" s="1217"/>
      <c r="B23" s="1217"/>
      <c r="C23" s="1217"/>
      <c r="D23" s="1217"/>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34" t="s">
        <v>685</v>
      </c>
      <c r="Y23" s="1010" t="str">
        <f>strCheckDateTwo(N23:W23)</f>
        <v/>
      </c>
    </row>
    <row r="24" spans="1:29" hidden="1">
      <c r="A24" s="1217"/>
      <c r="B24" s="1217"/>
      <c r="C24" s="1217"/>
      <c r="D24" s="1217"/>
      <c r="E24" s="982"/>
      <c r="F24" s="982"/>
      <c r="G24" s="987"/>
      <c r="H24" s="984"/>
      <c r="I24" s="990"/>
      <c r="J24" s="988"/>
      <c r="K24" s="978"/>
      <c r="L24" s="633"/>
      <c r="M24" s="563"/>
      <c r="N24" s="648"/>
      <c r="O24" s="648"/>
      <c r="P24" s="648"/>
      <c r="Q24" s="648"/>
      <c r="R24" s="586" t="str">
        <f>S23 &amp; "-" &amp; U23</f>
        <v>-</v>
      </c>
      <c r="S24" s="514"/>
      <c r="T24" s="588"/>
      <c r="U24" s="514"/>
      <c r="V24" s="648"/>
      <c r="W24" s="840"/>
      <c r="X24" s="1235"/>
    </row>
    <row r="25" spans="1:29" ht="15" customHeight="1">
      <c r="A25" s="1217"/>
      <c r="B25" s="1217"/>
      <c r="C25" s="1217"/>
      <c r="D25" s="1217"/>
      <c r="E25" s="982"/>
      <c r="F25" s="982"/>
      <c r="G25" s="987"/>
      <c r="H25" s="984"/>
      <c r="I25" s="990"/>
      <c r="J25" s="988"/>
      <c r="K25" s="978"/>
      <c r="L25" s="540"/>
      <c r="M25" s="553" t="s">
        <v>5</v>
      </c>
      <c r="N25" s="551"/>
      <c r="O25" s="547"/>
      <c r="P25" s="547"/>
      <c r="Q25" s="547"/>
      <c r="R25" s="547"/>
      <c r="S25" s="575"/>
      <c r="T25" s="566"/>
      <c r="U25" s="565"/>
      <c r="V25" s="551"/>
      <c r="W25" s="551"/>
      <c r="X25" s="1236"/>
    </row>
    <row r="26" spans="1:29" s="477" customFormat="1" ht="15" customHeight="1">
      <c r="A26" s="1217"/>
      <c r="B26" s="1217"/>
      <c r="C26" s="1217"/>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17"/>
      <c r="B27" s="1217"/>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17"/>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10" t="s">
        <v>686</v>
      </c>
      <c r="N31" s="1210"/>
      <c r="O31" s="1210"/>
      <c r="P31" s="1210"/>
      <c r="Q31" s="1210"/>
      <c r="R31" s="1210"/>
      <c r="S31" s="1210"/>
      <c r="T31" s="1210"/>
      <c r="U31" s="1210"/>
      <c r="V31" s="1210"/>
      <c r="W31" s="1210"/>
      <c r="X31" s="1210"/>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11" t="s">
        <v>491</v>
      </c>
      <c r="G2" s="1212"/>
      <c r="H2" s="1213"/>
      <c r="I2" s="436"/>
    </row>
    <row r="3" spans="1:20" ht="3" customHeight="1"/>
    <row r="4" spans="1:20" s="190" customFormat="1" ht="11.25">
      <c r="A4" s="214"/>
      <c r="B4" s="214"/>
      <c r="C4" s="214"/>
      <c r="D4" s="214"/>
      <c r="F4" s="1155" t="s">
        <v>454</v>
      </c>
      <c r="G4" s="1155"/>
      <c r="H4" s="1155"/>
      <c r="I4" s="121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24.04.2023</v>
      </c>
      <c r="I7" s="196" t="s">
        <v>493</v>
      </c>
      <c r="J7" s="334"/>
      <c r="K7" s="214"/>
      <c r="L7" s="214"/>
      <c r="M7" s="214"/>
      <c r="N7" s="214"/>
      <c r="O7" s="214"/>
      <c r="P7" s="214"/>
      <c r="Q7" s="214"/>
      <c r="R7" s="214"/>
      <c r="S7" s="214"/>
      <c r="T7" s="214"/>
    </row>
    <row r="8" spans="1:20" s="190" customFormat="1" ht="45">
      <c r="A8" s="1215">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587</v>
      </c>
      <c r="J8" s="334"/>
      <c r="K8" s="214"/>
      <c r="L8" s="214"/>
      <c r="M8" s="214"/>
      <c r="N8" s="214"/>
      <c r="O8" s="214"/>
      <c r="P8" s="214"/>
      <c r="Q8" s="214"/>
      <c r="R8" s="214"/>
      <c r="S8" s="214"/>
      <c r="T8" s="214"/>
    </row>
    <row r="9" spans="1:20" s="190" customFormat="1" ht="22.5">
      <c r="A9" s="1215"/>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585</v>
      </c>
      <c r="J9" s="334"/>
      <c r="K9" s="214"/>
      <c r="L9" s="214"/>
      <c r="M9" s="214"/>
      <c r="N9" s="214"/>
      <c r="O9" s="214"/>
      <c r="P9" s="214"/>
      <c r="Q9" s="214"/>
      <c r="R9" s="214"/>
      <c r="S9" s="214"/>
      <c r="T9" s="214"/>
    </row>
    <row r="10" spans="1:20" s="190" customFormat="1" ht="22.5">
      <c r="A10" s="121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5"/>
      <c r="B11" s="1215">
        <v>1</v>
      </c>
      <c r="C11" s="441"/>
      <c r="D11" s="441"/>
      <c r="F11" s="335" t="str">
        <f>"4."&amp;mergeValue(A11) &amp;"."&amp;mergeValue(B11)</f>
        <v>4.1.1</v>
      </c>
      <c r="G11" s="324" t="s">
        <v>589</v>
      </c>
      <c r="H11" s="317" t="str">
        <f>IF(region_name="","",region_name)</f>
        <v>Ханты-Мансийский автономный округ</v>
      </c>
      <c r="I11" s="196" t="s">
        <v>499</v>
      </c>
      <c r="J11" s="334"/>
      <c r="K11" s="214"/>
      <c r="L11" s="214"/>
      <c r="M11" s="214"/>
      <c r="N11" s="214"/>
      <c r="O11" s="214"/>
      <c r="P11" s="214"/>
      <c r="Q11" s="214"/>
      <c r="R11" s="214"/>
      <c r="S11" s="214"/>
      <c r="T11" s="214"/>
    </row>
    <row r="12" spans="1:20" s="190" customFormat="1" ht="22.5">
      <c r="A12" s="1215"/>
      <c r="B12" s="1215"/>
      <c r="C12" s="1215">
        <v>1</v>
      </c>
      <c r="D12" s="441"/>
      <c r="F12" s="335" t="str">
        <f>"4."&amp;mergeValue(A12) &amp;"."&amp;mergeValue(B12)&amp;"."&amp;mergeValue(C12)</f>
        <v>4.1.1.1</v>
      </c>
      <c r="G12" s="341" t="s">
        <v>497</v>
      </c>
      <c r="H12" s="317" t="str">
        <f>IF(Территории!H13="","","" &amp; Территории!H13 &amp; "")</f>
        <v>Белоярский муниципальный район</v>
      </c>
      <c r="I12" s="196" t="s">
        <v>500</v>
      </c>
      <c r="J12" s="334"/>
      <c r="K12" s="214"/>
      <c r="L12" s="214"/>
      <c r="M12" s="214"/>
      <c r="N12" s="214"/>
      <c r="O12" s="214"/>
      <c r="P12" s="214"/>
      <c r="Q12" s="214"/>
      <c r="R12" s="214"/>
      <c r="S12" s="214"/>
      <c r="T12" s="214"/>
    </row>
    <row r="13" spans="1:20" s="190" customFormat="1" ht="56.25">
      <c r="A13" s="1215"/>
      <c r="B13" s="1215"/>
      <c r="C13" s="1215"/>
      <c r="D13" s="441">
        <v>1</v>
      </c>
      <c r="F13" s="335" t="str">
        <f>"4."&amp;mergeValue(A13) &amp;"."&amp;mergeValue(B13)&amp;"."&amp;mergeValue(C13)&amp;"."&amp;mergeValue(D13)</f>
        <v>4.1.1.1.1</v>
      </c>
      <c r="G13" s="420" t="s">
        <v>498</v>
      </c>
      <c r="H13" s="317" t="str">
        <f>IF(Территории!R14="","","" &amp; Территории!R14 &amp; "")</f>
        <v>Белоярский (71811151)</v>
      </c>
      <c r="I13" s="1111" t="s">
        <v>588</v>
      </c>
      <c r="J13" s="334"/>
      <c r="K13" s="214"/>
      <c r="L13" s="214"/>
      <c r="M13" s="214"/>
      <c r="N13" s="214"/>
      <c r="O13" s="214"/>
      <c r="P13" s="214"/>
      <c r="Q13" s="214"/>
      <c r="R13" s="214"/>
      <c r="S13" s="214"/>
      <c r="T13" s="214"/>
    </row>
    <row r="14" spans="1:20" s="1009" customFormat="1" ht="45">
      <c r="A14" s="1215">
        <v>2</v>
      </c>
      <c r="B14" s="1015"/>
      <c r="C14" s="1015"/>
      <c r="D14" s="1015"/>
      <c r="F14" s="1031" t="str">
        <f>"2." &amp;mergeValue(A14)</f>
        <v>2.2</v>
      </c>
      <c r="G14" s="817" t="s">
        <v>494</v>
      </c>
      <c r="H14" s="1113" t="str">
        <f>IF('Перечень тарифов'!R24="","наименование отсутствует","" &amp; 'Перечень тарифов'!R24 &amp; "")</f>
        <v>наименование отсутствует</v>
      </c>
      <c r="I14" s="818" t="s">
        <v>587</v>
      </c>
      <c r="J14" s="617"/>
      <c r="K14" s="1015"/>
      <c r="L14" s="1015"/>
      <c r="M14" s="1015"/>
      <c r="N14" s="1015"/>
      <c r="O14" s="1015"/>
      <c r="P14" s="1015"/>
      <c r="Q14" s="1015"/>
      <c r="R14" s="1015"/>
      <c r="S14" s="1015"/>
      <c r="T14" s="1015"/>
    </row>
    <row r="15" spans="1:20" s="1009" customFormat="1" ht="22.5">
      <c r="A15" s="1215"/>
      <c r="B15" s="1015"/>
      <c r="C15" s="1015"/>
      <c r="D15" s="1015"/>
      <c r="F15" s="1031" t="str">
        <f>"3." &amp;mergeValue(A15)</f>
        <v>3.2</v>
      </c>
      <c r="G15" s="817" t="s">
        <v>495</v>
      </c>
      <c r="H15"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585</v>
      </c>
      <c r="J15" s="617"/>
      <c r="K15" s="1015"/>
      <c r="L15" s="1015"/>
      <c r="M15" s="1015"/>
      <c r="N15" s="1015"/>
      <c r="O15" s="1015"/>
      <c r="P15" s="1015"/>
      <c r="Q15" s="1015"/>
      <c r="R15" s="1015"/>
      <c r="S15" s="1015"/>
      <c r="T15" s="1015"/>
    </row>
    <row r="16" spans="1:20" s="1009" customFormat="1" ht="22.5">
      <c r="A16" s="1215"/>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5"/>
      <c r="B17" s="1215">
        <v>1</v>
      </c>
      <c r="C17" s="1110"/>
      <c r="D17" s="1110"/>
      <c r="F17" s="1031" t="str">
        <f>"4."&amp;mergeValue(A17) &amp;"."&amp;mergeValue(B17)</f>
        <v>4.2.1</v>
      </c>
      <c r="G17" s="832" t="s">
        <v>589</v>
      </c>
      <c r="H17" s="1113" t="str">
        <f>IF(region_name="","",region_name)</f>
        <v>Ханты-Мансийский автономный округ</v>
      </c>
      <c r="I17" s="818" t="s">
        <v>499</v>
      </c>
      <c r="J17" s="617"/>
      <c r="K17" s="1015"/>
      <c r="L17" s="1015"/>
      <c r="M17" s="1015"/>
      <c r="N17" s="1015"/>
      <c r="O17" s="1015"/>
      <c r="P17" s="1015"/>
      <c r="Q17" s="1015"/>
      <c r="R17" s="1015"/>
      <c r="S17" s="1015"/>
      <c r="T17" s="1015"/>
    </row>
    <row r="18" spans="1:20" s="1009" customFormat="1" ht="22.5">
      <c r="A18" s="1215"/>
      <c r="B18" s="1215"/>
      <c r="C18" s="1215">
        <v>1</v>
      </c>
      <c r="D18" s="1110"/>
      <c r="F18" s="1031" t="str">
        <f>"4."&amp;mergeValue(A18) &amp;"."&amp;mergeValue(B18)&amp;"."&amp;mergeValue(C18)</f>
        <v>4.2.1.1</v>
      </c>
      <c r="G18" s="819" t="s">
        <v>497</v>
      </c>
      <c r="H18" s="1113" t="str">
        <f>IF(Территории!H16="","","" &amp; Территории!H16 &amp; "")</f>
        <v>Белоярский муниципальный район</v>
      </c>
      <c r="I18" s="818" t="s">
        <v>500</v>
      </c>
      <c r="J18" s="617"/>
      <c r="K18" s="1015"/>
      <c r="L18" s="1015"/>
      <c r="M18" s="1015"/>
      <c r="N18" s="1015"/>
      <c r="O18" s="1015"/>
      <c r="P18" s="1015"/>
      <c r="Q18" s="1015"/>
      <c r="R18" s="1015"/>
      <c r="S18" s="1015"/>
      <c r="T18" s="1015"/>
    </row>
    <row r="19" spans="1:20" s="1009" customFormat="1" ht="56.25">
      <c r="A19" s="1215"/>
      <c r="B19" s="1215"/>
      <c r="C19" s="1215"/>
      <c r="D19" s="1110">
        <v>1</v>
      </c>
      <c r="F19" s="1031" t="str">
        <f>"4."&amp;mergeValue(A19) &amp;"."&amp;mergeValue(B19)&amp;"."&amp;mergeValue(C19)&amp;"."&amp;mergeValue(D19)</f>
        <v>4.2.1.1.1</v>
      </c>
      <c r="G19" s="820" t="s">
        <v>498</v>
      </c>
      <c r="H19" s="1113" t="str">
        <f>IF(Территории!R17="","","" &amp; Территории!R17 &amp; "")</f>
        <v>Казым (71811410)</v>
      </c>
      <c r="I19" s="1111" t="s">
        <v>588</v>
      </c>
      <c r="J19" s="617"/>
      <c r="K19" s="1015"/>
      <c r="L19" s="1015"/>
      <c r="M19" s="1015"/>
      <c r="N19" s="1015"/>
      <c r="O19" s="1015"/>
      <c r="P19" s="1015"/>
      <c r="Q19" s="1015"/>
      <c r="R19" s="1015"/>
      <c r="S19" s="1015"/>
      <c r="T19" s="1015"/>
    </row>
    <row r="20" spans="1:20" s="1009" customFormat="1" ht="45">
      <c r="A20" s="1215">
        <v>3</v>
      </c>
      <c r="B20" s="1015"/>
      <c r="C20" s="1015"/>
      <c r="D20" s="1015"/>
      <c r="F20" s="1031" t="str">
        <f>"2." &amp;mergeValue(A20)</f>
        <v>2.3</v>
      </c>
      <c r="G20" s="817" t="s">
        <v>494</v>
      </c>
      <c r="H20" s="1113" t="str">
        <f>IF('Перечень тарифов'!R27="","наименование отсутствует","" &amp; 'Перечень тарифов'!R27 &amp; "")</f>
        <v>Теплоснабжение с. Полноват</v>
      </c>
      <c r="I20" s="818" t="s">
        <v>587</v>
      </c>
      <c r="J20" s="617"/>
      <c r="K20" s="1015"/>
      <c r="L20" s="1015"/>
      <c r="M20" s="1015"/>
      <c r="N20" s="1015"/>
      <c r="O20" s="1015"/>
      <c r="P20" s="1015"/>
      <c r="Q20" s="1015"/>
      <c r="R20" s="1015"/>
      <c r="S20" s="1015"/>
      <c r="T20" s="1015"/>
    </row>
    <row r="21" spans="1:20" s="1009" customFormat="1" ht="22.5">
      <c r="A21" s="1215"/>
      <c r="B21" s="1015"/>
      <c r="C21" s="1015"/>
      <c r="D21" s="1015"/>
      <c r="F21" s="1031" t="str">
        <f>"3." &amp;mergeValue(A21)</f>
        <v>3.3</v>
      </c>
      <c r="G21" s="817" t="s">
        <v>495</v>
      </c>
      <c r="H21"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585</v>
      </c>
      <c r="J21" s="617"/>
      <c r="K21" s="1015"/>
      <c r="L21" s="1015"/>
      <c r="M21" s="1015"/>
      <c r="N21" s="1015"/>
      <c r="O21" s="1015"/>
      <c r="P21" s="1015"/>
      <c r="Q21" s="1015"/>
      <c r="R21" s="1015"/>
      <c r="S21" s="1015"/>
      <c r="T21" s="1015"/>
    </row>
    <row r="22" spans="1:20" s="1009" customFormat="1" ht="22.5">
      <c r="A22" s="1215"/>
      <c r="B22" s="1015"/>
      <c r="C22" s="1015"/>
      <c r="D22" s="1015"/>
      <c r="F22" s="1031" t="str">
        <f>"4."&amp;mergeValue(A22)</f>
        <v>4.3</v>
      </c>
      <c r="G22" s="817" t="s">
        <v>496</v>
      </c>
      <c r="H22" s="1118" t="s">
        <v>458</v>
      </c>
      <c r="I22" s="818"/>
      <c r="J22" s="617"/>
      <c r="K22" s="1015"/>
      <c r="L22" s="1015"/>
      <c r="M22" s="1015"/>
      <c r="N22" s="1015"/>
      <c r="O22" s="1015"/>
      <c r="P22" s="1015"/>
      <c r="Q22" s="1015"/>
      <c r="R22" s="1015"/>
      <c r="S22" s="1015"/>
      <c r="T22" s="1015"/>
    </row>
    <row r="23" spans="1:20" s="1009" customFormat="1" ht="18.75">
      <c r="A23" s="1215"/>
      <c r="B23" s="1215">
        <v>1</v>
      </c>
      <c r="C23" s="1110"/>
      <c r="D23" s="1110"/>
      <c r="F23" s="1031" t="str">
        <f>"4."&amp;mergeValue(A23) &amp;"."&amp;mergeValue(B23)</f>
        <v>4.3.1</v>
      </c>
      <c r="G23" s="832" t="s">
        <v>589</v>
      </c>
      <c r="H23" s="1113" t="str">
        <f>IF(region_name="","",region_name)</f>
        <v>Ханты-Мансийский автономный округ</v>
      </c>
      <c r="I23" s="818" t="s">
        <v>499</v>
      </c>
      <c r="J23" s="617"/>
      <c r="K23" s="1015"/>
      <c r="L23" s="1015"/>
      <c r="M23" s="1015"/>
      <c r="N23" s="1015"/>
      <c r="O23" s="1015"/>
      <c r="P23" s="1015"/>
      <c r="Q23" s="1015"/>
      <c r="R23" s="1015"/>
      <c r="S23" s="1015"/>
      <c r="T23" s="1015"/>
    </row>
    <row r="24" spans="1:20" s="1009" customFormat="1" ht="22.5">
      <c r="A24" s="1215"/>
      <c r="B24" s="1215"/>
      <c r="C24" s="1215">
        <v>1</v>
      </c>
      <c r="D24" s="1110"/>
      <c r="F24" s="1031" t="str">
        <f>"4."&amp;mergeValue(A24) &amp;"."&amp;mergeValue(B24)&amp;"."&amp;mergeValue(C24)</f>
        <v>4.3.1.1</v>
      </c>
      <c r="G24" s="819" t="s">
        <v>497</v>
      </c>
      <c r="H24" s="1113" t="str">
        <f>IF(Территории!H19="","","" &amp; Территории!H19 &amp; "")</f>
        <v>Белоярский муниципальный район</v>
      </c>
      <c r="I24" s="818" t="s">
        <v>500</v>
      </c>
      <c r="J24" s="617"/>
      <c r="K24" s="1015"/>
      <c r="L24" s="1015"/>
      <c r="M24" s="1015"/>
      <c r="N24" s="1015"/>
      <c r="O24" s="1015"/>
      <c r="P24" s="1015"/>
      <c r="Q24" s="1015"/>
      <c r="R24" s="1015"/>
      <c r="S24" s="1015"/>
      <c r="T24" s="1015"/>
    </row>
    <row r="25" spans="1:20" s="1009" customFormat="1" ht="56.25">
      <c r="A25" s="1215"/>
      <c r="B25" s="1215"/>
      <c r="C25" s="1215"/>
      <c r="D25" s="1110">
        <v>1</v>
      </c>
      <c r="F25" s="1031" t="str">
        <f>"4."&amp;mergeValue(A25) &amp;"."&amp;mergeValue(B25)&amp;"."&amp;mergeValue(C25)&amp;"."&amp;mergeValue(D25)</f>
        <v>4.3.1.1.1</v>
      </c>
      <c r="G25" s="820" t="s">
        <v>498</v>
      </c>
      <c r="H25" s="1113" t="str">
        <f>IF(Территории!R20="","","" &amp; Территории!R20 &amp; "")</f>
        <v>Полноват (71811415)</v>
      </c>
      <c r="I25" s="1111" t="s">
        <v>588</v>
      </c>
      <c r="J25" s="617"/>
      <c r="K25" s="1015"/>
      <c r="L25" s="1015"/>
      <c r="M25" s="1015"/>
      <c r="N25" s="1015"/>
      <c r="O25" s="1015"/>
      <c r="P25" s="1015"/>
      <c r="Q25" s="1015"/>
      <c r="R25" s="1015"/>
      <c r="S25" s="1015"/>
      <c r="T25" s="1015"/>
    </row>
    <row r="26" spans="1:20" s="1009" customFormat="1" ht="45">
      <c r="A26" s="1215">
        <v>4</v>
      </c>
      <c r="B26" s="1015"/>
      <c r="C26" s="1015"/>
      <c r="D26" s="1015"/>
      <c r="F26" s="1031" t="str">
        <f>"2." &amp;mergeValue(A26)</f>
        <v>2.4</v>
      </c>
      <c r="G26" s="817" t="s">
        <v>494</v>
      </c>
      <c r="H26" s="1113" t="str">
        <f>IF('Перечень тарифов'!R29="","наименование отсутствует","" &amp; 'Перечень тарифов'!R29 &amp; "")</f>
        <v>Теплоснабжение с. Ванзеват</v>
      </c>
      <c r="I26" s="818" t="s">
        <v>587</v>
      </c>
      <c r="J26" s="617"/>
      <c r="K26" s="1015"/>
      <c r="L26" s="1015"/>
      <c r="M26" s="1015"/>
      <c r="N26" s="1015"/>
      <c r="O26" s="1015"/>
      <c r="P26" s="1015"/>
      <c r="Q26" s="1015"/>
      <c r="R26" s="1015"/>
      <c r="S26" s="1015"/>
      <c r="T26" s="1015"/>
    </row>
    <row r="27" spans="1:20" s="1009" customFormat="1" ht="22.5">
      <c r="A27" s="1215"/>
      <c r="B27" s="1015"/>
      <c r="C27" s="1015"/>
      <c r="D27" s="1015"/>
      <c r="F27" s="1031" t="str">
        <f>"3." &amp;mergeValue(A27)</f>
        <v>3.4</v>
      </c>
      <c r="G27" s="817" t="s">
        <v>495</v>
      </c>
      <c r="H27"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585</v>
      </c>
      <c r="J27" s="617"/>
      <c r="K27" s="1015"/>
      <c r="L27" s="1015"/>
      <c r="M27" s="1015"/>
      <c r="N27" s="1015"/>
      <c r="O27" s="1015"/>
      <c r="P27" s="1015"/>
      <c r="Q27" s="1015"/>
      <c r="R27" s="1015"/>
      <c r="S27" s="1015"/>
      <c r="T27" s="1015"/>
    </row>
    <row r="28" spans="1:20" s="1009" customFormat="1" ht="22.5">
      <c r="A28" s="1215"/>
      <c r="B28" s="1015"/>
      <c r="C28" s="1015"/>
      <c r="D28" s="1015"/>
      <c r="F28" s="1031" t="str">
        <f>"4."&amp;mergeValue(A28)</f>
        <v>4.4</v>
      </c>
      <c r="G28" s="817" t="s">
        <v>496</v>
      </c>
      <c r="H28" s="1118" t="s">
        <v>458</v>
      </c>
      <c r="I28" s="818"/>
      <c r="J28" s="617"/>
      <c r="K28" s="1015"/>
      <c r="L28" s="1015"/>
      <c r="M28" s="1015"/>
      <c r="N28" s="1015"/>
      <c r="O28" s="1015"/>
      <c r="P28" s="1015"/>
      <c r="Q28" s="1015"/>
      <c r="R28" s="1015"/>
      <c r="S28" s="1015"/>
      <c r="T28" s="1015"/>
    </row>
    <row r="29" spans="1:20" s="1009" customFormat="1" ht="18.75">
      <c r="A29" s="1215"/>
      <c r="B29" s="1215">
        <v>1</v>
      </c>
      <c r="C29" s="1110"/>
      <c r="D29" s="1110"/>
      <c r="F29" s="1031" t="str">
        <f>"4."&amp;mergeValue(A29) &amp;"."&amp;mergeValue(B29)</f>
        <v>4.4.1</v>
      </c>
      <c r="G29" s="832" t="s">
        <v>589</v>
      </c>
      <c r="H29" s="1113" t="str">
        <f>IF(region_name="","",region_name)</f>
        <v>Ханты-Мансийский автономный округ</v>
      </c>
      <c r="I29" s="818" t="s">
        <v>499</v>
      </c>
      <c r="J29" s="617"/>
      <c r="K29" s="1015"/>
      <c r="L29" s="1015"/>
      <c r="M29" s="1015"/>
      <c r="N29" s="1015"/>
      <c r="O29" s="1015"/>
      <c r="P29" s="1015"/>
      <c r="Q29" s="1015"/>
      <c r="R29" s="1015"/>
      <c r="S29" s="1015"/>
      <c r="T29" s="1015"/>
    </row>
    <row r="30" spans="1:20" s="1009" customFormat="1" ht="22.5">
      <c r="A30" s="1215"/>
      <c r="B30" s="1215"/>
      <c r="C30" s="1215">
        <v>1</v>
      </c>
      <c r="D30" s="1110"/>
      <c r="F30" s="1031" t="str">
        <f>"4."&amp;mergeValue(A30) &amp;"."&amp;mergeValue(B30)&amp;"."&amp;mergeValue(C30)</f>
        <v>4.4.1.1</v>
      </c>
      <c r="G30" s="819" t="s">
        <v>497</v>
      </c>
      <c r="H30" s="1113" t="str">
        <f>IF(Территории!H19="","","" &amp; Территории!H19 &amp; "")</f>
        <v>Белоярский муниципальный район</v>
      </c>
      <c r="I30" s="818" t="s">
        <v>500</v>
      </c>
      <c r="J30" s="617"/>
      <c r="K30" s="1015"/>
      <c r="L30" s="1015"/>
      <c r="M30" s="1015"/>
      <c r="N30" s="1015"/>
      <c r="O30" s="1015"/>
      <c r="P30" s="1015"/>
      <c r="Q30" s="1015"/>
      <c r="R30" s="1015"/>
      <c r="S30" s="1015"/>
      <c r="T30" s="1015"/>
    </row>
    <row r="31" spans="1:20" s="1009" customFormat="1" ht="56.25">
      <c r="A31" s="1215"/>
      <c r="B31" s="1215"/>
      <c r="C31" s="1215"/>
      <c r="D31" s="1110">
        <v>1</v>
      </c>
      <c r="F31" s="1031" t="str">
        <f>"4."&amp;mergeValue(A31) &amp;"."&amp;mergeValue(B31)&amp;"."&amp;mergeValue(C31)&amp;"."&amp;mergeValue(D31)</f>
        <v>4.4.1.1.1</v>
      </c>
      <c r="G31" s="820" t="s">
        <v>498</v>
      </c>
      <c r="H31" s="1113" t="str">
        <f>IF(Территории!R20="","","" &amp; Территории!R20 &amp; "")</f>
        <v>Полноват (71811415)</v>
      </c>
      <c r="I31" s="1111" t="s">
        <v>588</v>
      </c>
      <c r="J31" s="617"/>
      <c r="K31" s="1015"/>
      <c r="L31" s="1015"/>
      <c r="M31" s="1015"/>
      <c r="N31" s="1015"/>
      <c r="O31" s="1015"/>
      <c r="P31" s="1015"/>
      <c r="Q31" s="1015"/>
      <c r="R31" s="1015"/>
      <c r="S31" s="1015"/>
      <c r="T31" s="1015"/>
    </row>
    <row r="32" spans="1:20" s="1009" customFormat="1" ht="45">
      <c r="A32" s="1215">
        <v>5</v>
      </c>
      <c r="B32" s="1015"/>
      <c r="C32" s="1015"/>
      <c r="D32" s="1015"/>
      <c r="F32" s="1031" t="str">
        <f>"2." &amp;mergeValue(A32)</f>
        <v>2.5</v>
      </c>
      <c r="G32" s="817" t="s">
        <v>494</v>
      </c>
      <c r="H32" s="1113" t="str">
        <f>IF('Перечень тарифов'!R32="","наименование отсутствует","" &amp; 'Перечень тарифов'!R32 &amp; "")</f>
        <v>наименование отсутствует</v>
      </c>
      <c r="I32" s="818" t="s">
        <v>587</v>
      </c>
      <c r="J32" s="617"/>
      <c r="K32" s="1015"/>
      <c r="L32" s="1015"/>
      <c r="M32" s="1015"/>
      <c r="N32" s="1015"/>
      <c r="O32" s="1015"/>
      <c r="P32" s="1015"/>
      <c r="Q32" s="1015"/>
      <c r="R32" s="1015"/>
      <c r="S32" s="1015"/>
      <c r="T32" s="1015"/>
    </row>
    <row r="33" spans="1:20" s="1009" customFormat="1" ht="22.5">
      <c r="A33" s="1215"/>
      <c r="B33" s="1015"/>
      <c r="C33" s="1015"/>
      <c r="D33" s="1015"/>
      <c r="F33" s="1031" t="str">
        <f>"3." &amp;mergeValue(A33)</f>
        <v>3.5</v>
      </c>
      <c r="G33" s="817" t="s">
        <v>495</v>
      </c>
      <c r="H33"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585</v>
      </c>
      <c r="J33" s="617"/>
      <c r="K33" s="1015"/>
      <c r="L33" s="1015"/>
      <c r="M33" s="1015"/>
      <c r="N33" s="1015"/>
      <c r="O33" s="1015"/>
      <c r="P33" s="1015"/>
      <c r="Q33" s="1015"/>
      <c r="R33" s="1015"/>
      <c r="S33" s="1015"/>
      <c r="T33" s="1015"/>
    </row>
    <row r="34" spans="1:20" s="1009" customFormat="1" ht="22.5">
      <c r="A34" s="1215"/>
      <c r="B34" s="1015"/>
      <c r="C34" s="1015"/>
      <c r="D34" s="1015"/>
      <c r="F34" s="1031" t="str">
        <f>"4."&amp;mergeValue(A34)</f>
        <v>4.5</v>
      </c>
      <c r="G34" s="817" t="s">
        <v>496</v>
      </c>
      <c r="H34" s="1118" t="s">
        <v>458</v>
      </c>
      <c r="I34" s="818"/>
      <c r="J34" s="617"/>
      <c r="K34" s="1015"/>
      <c r="L34" s="1015"/>
      <c r="M34" s="1015"/>
      <c r="N34" s="1015"/>
      <c r="O34" s="1015"/>
      <c r="P34" s="1015"/>
      <c r="Q34" s="1015"/>
      <c r="R34" s="1015"/>
      <c r="S34" s="1015"/>
      <c r="T34" s="1015"/>
    </row>
    <row r="35" spans="1:20" s="1009" customFormat="1" ht="18.75">
      <c r="A35" s="1215"/>
      <c r="B35" s="1215">
        <v>1</v>
      </c>
      <c r="C35" s="1110"/>
      <c r="D35" s="1110"/>
      <c r="F35" s="1031" t="str">
        <f>"4."&amp;mergeValue(A35) &amp;"."&amp;mergeValue(B35)</f>
        <v>4.5.1</v>
      </c>
      <c r="G35" s="832" t="s">
        <v>589</v>
      </c>
      <c r="H35" s="1113" t="str">
        <f>IF(region_name="","",region_name)</f>
        <v>Ханты-Мансийский автономный округ</v>
      </c>
      <c r="I35" s="818" t="s">
        <v>499</v>
      </c>
      <c r="J35" s="617"/>
      <c r="K35" s="1015"/>
      <c r="L35" s="1015"/>
      <c r="M35" s="1015"/>
      <c r="N35" s="1015"/>
      <c r="O35" s="1015"/>
      <c r="P35" s="1015"/>
      <c r="Q35" s="1015"/>
      <c r="R35" s="1015"/>
      <c r="S35" s="1015"/>
      <c r="T35" s="1015"/>
    </row>
    <row r="36" spans="1:20" s="1009" customFormat="1" ht="22.5">
      <c r="A36" s="1215"/>
      <c r="B36" s="1215"/>
      <c r="C36" s="1215">
        <v>1</v>
      </c>
      <c r="D36" s="1110"/>
      <c r="F36" s="1031" t="str">
        <f>"4."&amp;mergeValue(A36) &amp;"."&amp;mergeValue(B36)&amp;"."&amp;mergeValue(C36)</f>
        <v>4.5.1.1</v>
      </c>
      <c r="G36" s="819" t="s">
        <v>497</v>
      </c>
      <c r="H36" s="1113" t="str">
        <f>IF(Территории!H22="","","" &amp; Территории!H22 &amp; "")</f>
        <v>Белоярский муниципальный район</v>
      </c>
      <c r="I36" s="818" t="s">
        <v>500</v>
      </c>
      <c r="J36" s="617"/>
      <c r="K36" s="1015"/>
      <c r="L36" s="1015"/>
      <c r="M36" s="1015"/>
      <c r="N36" s="1015"/>
      <c r="O36" s="1015"/>
      <c r="P36" s="1015"/>
      <c r="Q36" s="1015"/>
      <c r="R36" s="1015"/>
      <c r="S36" s="1015"/>
      <c r="T36" s="1015"/>
    </row>
    <row r="37" spans="1:20" s="1009" customFormat="1" ht="56.25">
      <c r="A37" s="1215"/>
      <c r="B37" s="1215"/>
      <c r="C37" s="1215"/>
      <c r="D37" s="1110">
        <v>1</v>
      </c>
      <c r="F37" s="1031" t="str">
        <f>"4."&amp;mergeValue(A37) &amp;"."&amp;mergeValue(B37)&amp;"."&amp;mergeValue(C37)&amp;"."&amp;mergeValue(D37)</f>
        <v>4.5.1.1.1</v>
      </c>
      <c r="G37" s="820" t="s">
        <v>498</v>
      </c>
      <c r="H37" s="1113" t="str">
        <f>IF(Территории!R23="","","" &amp; Территории!R23 &amp; "")</f>
        <v>Верхнеказымский (71811406)</v>
      </c>
      <c r="I37" s="1111" t="s">
        <v>588</v>
      </c>
      <c r="J37" s="617"/>
      <c r="K37" s="1015"/>
      <c r="L37" s="1015"/>
      <c r="M37" s="1015"/>
      <c r="N37" s="1015"/>
      <c r="O37" s="1015"/>
      <c r="P37" s="1015"/>
      <c r="Q37" s="1015"/>
      <c r="R37" s="1015"/>
      <c r="S37" s="1015"/>
      <c r="T37" s="1015"/>
    </row>
    <row r="38" spans="1:20" s="326" customFormat="1" ht="3" customHeight="1">
      <c r="A38" s="327"/>
      <c r="B38" s="327"/>
      <c r="C38" s="327"/>
      <c r="D38" s="327"/>
      <c r="F38" s="325"/>
      <c r="G38" s="418"/>
      <c r="H38" s="419"/>
      <c r="I38" s="226"/>
      <c r="J38" s="327"/>
      <c r="K38" s="327"/>
      <c r="L38" s="327"/>
      <c r="M38" s="327"/>
      <c r="N38" s="327"/>
      <c r="O38" s="327"/>
      <c r="P38" s="327"/>
      <c r="Q38" s="327"/>
      <c r="R38" s="327"/>
      <c r="S38" s="327"/>
      <c r="T38" s="327"/>
    </row>
    <row r="39" spans="1:20" s="326" customFormat="1" ht="15" customHeight="1">
      <c r="A39" s="327"/>
      <c r="B39" s="327"/>
      <c r="C39" s="327"/>
      <c r="D39" s="327"/>
      <c r="F39" s="325"/>
      <c r="G39" s="1210" t="s">
        <v>590</v>
      </c>
      <c r="H39" s="1210"/>
      <c r="I39" s="226"/>
      <c r="J39" s="327"/>
      <c r="K39" s="327"/>
      <c r="L39" s="327"/>
      <c r="M39" s="327"/>
      <c r="N39" s="327"/>
      <c r="O39" s="327"/>
      <c r="P39" s="327"/>
      <c r="Q39" s="327"/>
      <c r="R39" s="327"/>
      <c r="S39" s="327"/>
      <c r="T39" s="327"/>
    </row>
  </sheetData>
  <sheetProtection password="FA9C" sheet="1" objects="1" scenarios="1" formatColumns="0" formatRows="0"/>
  <mergeCells count="19">
    <mergeCell ref="I4:I5"/>
    <mergeCell ref="A8:A13"/>
    <mergeCell ref="B11:B13"/>
    <mergeCell ref="C12:C13"/>
    <mergeCell ref="A14:A19"/>
    <mergeCell ref="B17:B19"/>
    <mergeCell ref="C18:C19"/>
    <mergeCell ref="A32:A37"/>
    <mergeCell ref="B35:B37"/>
    <mergeCell ref="C36:C37"/>
    <mergeCell ref="G39:H39"/>
    <mergeCell ref="F2:H2"/>
    <mergeCell ref="F4:H4"/>
    <mergeCell ref="A20:A25"/>
    <mergeCell ref="B23:B25"/>
    <mergeCell ref="C24:C25"/>
    <mergeCell ref="A26:A31"/>
    <mergeCell ref="B29:B31"/>
    <mergeCell ref="C30:C31"/>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1" t="s">
        <v>727</v>
      </c>
      <c r="E5" s="1231"/>
      <c r="F5" s="1231"/>
      <c r="G5" s="438"/>
    </row>
    <row r="6" spans="1:16" ht="3" customHeight="1">
      <c r="C6" s="86"/>
      <c r="D6" s="37"/>
      <c r="E6" s="84"/>
      <c r="F6" s="83"/>
      <c r="G6" s="286"/>
    </row>
    <row r="7" spans="1:16">
      <c r="C7" s="86"/>
      <c r="D7" s="1244" t="s">
        <v>454</v>
      </c>
      <c r="E7" s="1244"/>
      <c r="F7" s="1244"/>
      <c r="G7" s="1290" t="s">
        <v>455</v>
      </c>
    </row>
    <row r="8" spans="1:16">
      <c r="C8" s="86"/>
      <c r="D8" s="103" t="s">
        <v>92</v>
      </c>
      <c r="E8" s="113" t="s">
        <v>457</v>
      </c>
      <c r="F8" s="113" t="s">
        <v>456</v>
      </c>
      <c r="G8" s="1290"/>
    </row>
    <row r="9" spans="1:16" ht="12" customHeight="1">
      <c r="C9" s="86"/>
      <c r="D9" s="42" t="s">
        <v>93</v>
      </c>
      <c r="E9" s="42" t="s">
        <v>49</v>
      </c>
      <c r="F9" s="42" t="s">
        <v>50</v>
      </c>
      <c r="G9" s="42" t="s">
        <v>51</v>
      </c>
    </row>
    <row r="10" spans="1:16" ht="22.5">
      <c r="A10" s="285"/>
      <c r="C10" s="86"/>
      <c r="D10" s="187">
        <v>1</v>
      </c>
      <c r="E10" s="294" t="s">
        <v>689</v>
      </c>
      <c r="F10" s="295" t="s">
        <v>458</v>
      </c>
      <c r="G10" s="196"/>
    </row>
    <row r="11" spans="1:16">
      <c r="A11" s="285"/>
      <c r="C11" s="86"/>
      <c r="D11" s="187" t="s">
        <v>295</v>
      </c>
      <c r="E11" s="287" t="s">
        <v>690</v>
      </c>
      <c r="F11" s="295" t="s">
        <v>458</v>
      </c>
      <c r="G11" s="196"/>
    </row>
    <row r="12" spans="1:16" ht="21" customHeight="1">
      <c r="A12" s="285"/>
      <c r="C12" s="86"/>
      <c r="D12" s="187" t="s">
        <v>8</v>
      </c>
      <c r="E12" s="289"/>
      <c r="F12" s="314"/>
      <c r="G12" s="1234" t="s">
        <v>594</v>
      </c>
    </row>
    <row r="13" spans="1:16" ht="15" customHeight="1">
      <c r="A13" s="285"/>
      <c r="C13" s="86"/>
      <c r="D13" s="114"/>
      <c r="E13" s="301" t="s">
        <v>328</v>
      </c>
      <c r="F13" s="298"/>
      <c r="G13" s="1236"/>
    </row>
    <row r="14" spans="1:16">
      <c r="A14" s="285"/>
      <c r="C14" s="86"/>
      <c r="D14" s="187" t="s">
        <v>329</v>
      </c>
      <c r="E14" s="287" t="s">
        <v>691</v>
      </c>
      <c r="F14" s="295" t="s">
        <v>458</v>
      </c>
      <c r="G14" s="791"/>
    </row>
    <row r="15" spans="1:16" ht="42.95" customHeight="1">
      <c r="A15" s="285"/>
      <c r="C15" s="86"/>
      <c r="D15" s="187" t="s">
        <v>443</v>
      </c>
      <c r="E15" s="289"/>
      <c r="F15" s="1099"/>
      <c r="G15" s="1234" t="s">
        <v>692</v>
      </c>
    </row>
    <row r="16" spans="1:16" s="801" customFormat="1" ht="15" customHeight="1">
      <c r="A16" s="805"/>
      <c r="B16" s="186"/>
      <c r="C16" s="688"/>
      <c r="D16" s="826"/>
      <c r="E16" s="829" t="s">
        <v>328</v>
      </c>
      <c r="F16" s="792"/>
      <c r="G16" s="1236"/>
      <c r="I16" s="831"/>
      <c r="J16" s="831"/>
    </row>
    <row r="17" spans="1:16" s="801" customFormat="1">
      <c r="A17" s="805"/>
      <c r="B17" s="186"/>
      <c r="C17" s="688"/>
      <c r="D17" s="187" t="s">
        <v>730</v>
      </c>
      <c r="E17" s="784" t="s">
        <v>732</v>
      </c>
      <c r="F17" s="295" t="s">
        <v>458</v>
      </c>
      <c r="G17" s="791"/>
      <c r="I17" s="831"/>
      <c r="J17" s="831"/>
    </row>
    <row r="18" spans="1:16" s="801" customFormat="1" ht="18.75" hidden="1">
      <c r="A18" s="805"/>
      <c r="B18" s="186"/>
      <c r="C18" s="688"/>
      <c r="D18" s="787" t="s">
        <v>731</v>
      </c>
      <c r="E18" s="786"/>
      <c r="F18" s="785"/>
      <c r="G18" s="800"/>
      <c r="H18" s="788"/>
      <c r="I18" s="831"/>
      <c r="J18" s="831"/>
    </row>
    <row r="19" spans="1:16" ht="15" customHeight="1">
      <c r="A19" s="285"/>
      <c r="C19" s="86"/>
      <c r="D19" s="114"/>
      <c r="E19" s="829" t="s">
        <v>328</v>
      </c>
      <c r="F19" s="792"/>
      <c r="G19" s="793"/>
    </row>
    <row r="20" spans="1:16" ht="3" customHeight="1"/>
    <row r="21" spans="1:16">
      <c r="D21" s="790" t="s">
        <v>728</v>
      </c>
      <c r="E21" s="789" t="s">
        <v>729</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11" t="s">
        <v>491</v>
      </c>
      <c r="G2" s="1212"/>
      <c r="H2" s="1213"/>
      <c r="I2" s="808"/>
    </row>
    <row r="3" spans="1:20" ht="3" customHeight="1"/>
    <row r="4" spans="1:20" s="1009" customFormat="1" ht="11.25">
      <c r="A4" s="1015"/>
      <c r="B4" s="1015"/>
      <c r="C4" s="1015"/>
      <c r="D4" s="1015"/>
      <c r="F4" s="1155" t="s">
        <v>454</v>
      </c>
      <c r="G4" s="1155"/>
      <c r="H4" s="1155"/>
      <c r="I4" s="1214" t="s">
        <v>455</v>
      </c>
      <c r="J4" s="1015"/>
      <c r="K4" s="1015"/>
      <c r="L4" s="1015"/>
      <c r="M4" s="1015"/>
      <c r="N4" s="1015"/>
      <c r="O4" s="1015"/>
      <c r="P4" s="1015"/>
      <c r="Q4" s="1015"/>
      <c r="R4" s="1015"/>
      <c r="S4" s="1015"/>
      <c r="T4" s="1015"/>
    </row>
    <row r="5" spans="1:20" s="1009" customFormat="1" ht="11.25" customHeight="1">
      <c r="A5" s="1015"/>
      <c r="B5" s="1015"/>
      <c r="C5" s="1015"/>
      <c r="D5" s="1015"/>
      <c r="F5" s="1109" t="s">
        <v>92</v>
      </c>
      <c r="G5" s="812" t="s">
        <v>457</v>
      </c>
      <c r="H5" s="1118" t="s">
        <v>442</v>
      </c>
      <c r="I5" s="1214"/>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3" t="str">
        <f>IF(dateCh="","",dateCh)</f>
        <v>24.04.2023</v>
      </c>
      <c r="I7" s="818" t="s">
        <v>493</v>
      </c>
      <c r="J7" s="617"/>
      <c r="K7" s="1015"/>
      <c r="L7" s="1015"/>
      <c r="M7" s="1015"/>
      <c r="N7" s="1015"/>
      <c r="O7" s="1015"/>
      <c r="P7" s="1015"/>
      <c r="Q7" s="1015"/>
      <c r="R7" s="1015"/>
      <c r="S7" s="1015"/>
      <c r="T7" s="1015"/>
    </row>
    <row r="8" spans="1:20" s="1009" customFormat="1" ht="45">
      <c r="A8" s="1215">
        <v>1</v>
      </c>
      <c r="B8" s="1015"/>
      <c r="C8" s="1015"/>
      <c r="D8" s="1015"/>
      <c r="F8" s="1031" t="str">
        <f>"2." &amp;mergeValue(A8)</f>
        <v>2.1</v>
      </c>
      <c r="G8" s="817" t="s">
        <v>494</v>
      </c>
      <c r="H8" s="1113" t="str">
        <f>IF('Перечень тарифов'!R21="","наименование отсутствует","" &amp; 'Перечень тарифов'!R21 &amp; "")</f>
        <v>наименование отсутствует</v>
      </c>
      <c r="I8" s="818" t="s">
        <v>587</v>
      </c>
      <c r="J8" s="617"/>
      <c r="K8" s="1015"/>
      <c r="L8" s="1015"/>
      <c r="M8" s="1015"/>
      <c r="N8" s="1015"/>
      <c r="O8" s="1015"/>
      <c r="P8" s="1015"/>
      <c r="Q8" s="1015"/>
      <c r="R8" s="1015"/>
      <c r="S8" s="1015"/>
      <c r="T8" s="1015"/>
    </row>
    <row r="9" spans="1:20" s="1009" customFormat="1" ht="22.5">
      <c r="A9" s="1215"/>
      <c r="B9" s="1015"/>
      <c r="C9" s="1015"/>
      <c r="D9" s="1015"/>
      <c r="F9" s="1031" t="str">
        <f>"3." &amp;mergeValue(A9)</f>
        <v>3.1</v>
      </c>
      <c r="G9" s="817" t="s">
        <v>495</v>
      </c>
      <c r="H9"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585</v>
      </c>
      <c r="J9" s="617"/>
      <c r="K9" s="1015"/>
      <c r="L9" s="1015"/>
      <c r="M9" s="1015"/>
      <c r="N9" s="1015"/>
      <c r="O9" s="1015"/>
      <c r="P9" s="1015"/>
      <c r="Q9" s="1015"/>
      <c r="R9" s="1015"/>
      <c r="S9" s="1015"/>
      <c r="T9" s="1015"/>
    </row>
    <row r="10" spans="1:20" s="1009" customFormat="1" ht="22.5">
      <c r="A10" s="1215"/>
      <c r="B10" s="1015"/>
      <c r="C10" s="1015"/>
      <c r="D10" s="1015"/>
      <c r="F10" s="1031" t="str">
        <f>"4."&amp;mergeValue(A10)</f>
        <v>4.1</v>
      </c>
      <c r="G10" s="817" t="s">
        <v>496</v>
      </c>
      <c r="H10" s="1118" t="s">
        <v>458</v>
      </c>
      <c r="I10" s="818"/>
      <c r="J10" s="617"/>
      <c r="K10" s="1015"/>
      <c r="L10" s="1015"/>
      <c r="M10" s="1015"/>
      <c r="N10" s="1015"/>
      <c r="O10" s="1015"/>
      <c r="P10" s="1015"/>
      <c r="Q10" s="1015"/>
      <c r="R10" s="1015"/>
      <c r="S10" s="1015"/>
      <c r="T10" s="1015"/>
    </row>
    <row r="11" spans="1:20" s="1009" customFormat="1" ht="18.75">
      <c r="A11" s="1215"/>
      <c r="B11" s="1215">
        <v>1</v>
      </c>
      <c r="C11" s="1110"/>
      <c r="D11" s="1110"/>
      <c r="F11" s="1031" t="str">
        <f>"4."&amp;mergeValue(A11) &amp;"."&amp;mergeValue(B11)</f>
        <v>4.1.1</v>
      </c>
      <c r="G11" s="832" t="s">
        <v>589</v>
      </c>
      <c r="H11" s="1113" t="str">
        <f>IF(region_name="","",region_name)</f>
        <v>Ханты-Мансийский автономный округ</v>
      </c>
      <c r="I11" s="818" t="s">
        <v>499</v>
      </c>
      <c r="J11" s="617"/>
      <c r="K11" s="1015"/>
      <c r="L11" s="1015"/>
      <c r="M11" s="1015"/>
      <c r="N11" s="1015"/>
      <c r="O11" s="1015"/>
      <c r="P11" s="1015"/>
      <c r="Q11" s="1015"/>
      <c r="R11" s="1015"/>
      <c r="S11" s="1015"/>
      <c r="T11" s="1015"/>
    </row>
    <row r="12" spans="1:20" s="1009" customFormat="1" ht="22.5">
      <c r="A12" s="1215"/>
      <c r="B12" s="1215"/>
      <c r="C12" s="1215">
        <v>1</v>
      </c>
      <c r="D12" s="1110"/>
      <c r="F12" s="1031" t="str">
        <f>"4."&amp;mergeValue(A12) &amp;"."&amp;mergeValue(B12)&amp;"."&amp;mergeValue(C12)</f>
        <v>4.1.1.1</v>
      </c>
      <c r="G12" s="819" t="s">
        <v>497</v>
      </c>
      <c r="H12" s="1113" t="str">
        <f>IF(Территории!H13="","","" &amp; Территории!H13 &amp; "")</f>
        <v>Белоярский муниципальный район</v>
      </c>
      <c r="I12" s="818" t="s">
        <v>500</v>
      </c>
      <c r="J12" s="617"/>
      <c r="K12" s="1015"/>
      <c r="L12" s="1015"/>
      <c r="M12" s="1015"/>
      <c r="N12" s="1015"/>
      <c r="O12" s="1015"/>
      <c r="P12" s="1015"/>
      <c r="Q12" s="1015"/>
      <c r="R12" s="1015"/>
      <c r="S12" s="1015"/>
      <c r="T12" s="1015"/>
    </row>
    <row r="13" spans="1:20" s="1009" customFormat="1" ht="56.25">
      <c r="A13" s="1215"/>
      <c r="B13" s="1215"/>
      <c r="C13" s="1215"/>
      <c r="D13" s="1110">
        <v>1</v>
      </c>
      <c r="F13" s="1031" t="str">
        <f>"4."&amp;mergeValue(A13) &amp;"."&amp;mergeValue(B13)&amp;"."&amp;mergeValue(C13)&amp;"."&amp;mergeValue(D13)</f>
        <v>4.1.1.1.1</v>
      </c>
      <c r="G13" s="820" t="s">
        <v>498</v>
      </c>
      <c r="H13" s="1113" t="str">
        <f>IF(Территории!R14="","","" &amp; Территории!R14 &amp; "")</f>
        <v>Белоярский (71811151)</v>
      </c>
      <c r="I13" s="1111" t="s">
        <v>588</v>
      </c>
      <c r="J13" s="617"/>
      <c r="K13" s="1015"/>
      <c r="L13" s="1015"/>
      <c r="M13" s="1015"/>
      <c r="N13" s="1015"/>
      <c r="O13" s="1015"/>
      <c r="P13" s="1015"/>
      <c r="Q13" s="1015"/>
      <c r="R13" s="1015"/>
      <c r="S13" s="1015"/>
      <c r="T13" s="1015"/>
    </row>
    <row r="14" spans="1:20" s="1009" customFormat="1" ht="45">
      <c r="A14" s="1215">
        <v>2</v>
      </c>
      <c r="B14" s="1015"/>
      <c r="C14" s="1015"/>
      <c r="D14" s="1015"/>
      <c r="F14" s="1031" t="str">
        <f>"2." &amp;mergeValue(A14)</f>
        <v>2.2</v>
      </c>
      <c r="G14" s="817" t="s">
        <v>494</v>
      </c>
      <c r="H14" s="1113" t="str">
        <f>IF('Перечень тарифов'!R24="","наименование отсутствует","" &amp; 'Перечень тарифов'!R24 &amp; "")</f>
        <v>наименование отсутствует</v>
      </c>
      <c r="I14" s="818" t="s">
        <v>587</v>
      </c>
      <c r="J14" s="617"/>
      <c r="K14" s="1015"/>
      <c r="L14" s="1015"/>
      <c r="M14" s="1015"/>
      <c r="N14" s="1015"/>
      <c r="O14" s="1015"/>
      <c r="P14" s="1015"/>
      <c r="Q14" s="1015"/>
      <c r="R14" s="1015"/>
      <c r="S14" s="1015"/>
      <c r="T14" s="1015"/>
    </row>
    <row r="15" spans="1:20" s="1009" customFormat="1" ht="22.5">
      <c r="A15" s="1215"/>
      <c r="B15" s="1015"/>
      <c r="C15" s="1015"/>
      <c r="D15" s="1015"/>
      <c r="F15" s="1031" t="str">
        <f>"3." &amp;mergeValue(A15)</f>
        <v>3.2</v>
      </c>
      <c r="G15" s="817" t="s">
        <v>495</v>
      </c>
      <c r="H15"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585</v>
      </c>
      <c r="J15" s="617"/>
      <c r="K15" s="1015"/>
      <c r="L15" s="1015"/>
      <c r="M15" s="1015"/>
      <c r="N15" s="1015"/>
      <c r="O15" s="1015"/>
      <c r="P15" s="1015"/>
      <c r="Q15" s="1015"/>
      <c r="R15" s="1015"/>
      <c r="S15" s="1015"/>
      <c r="T15" s="1015"/>
    </row>
    <row r="16" spans="1:20" s="1009" customFormat="1" ht="22.5">
      <c r="A16" s="1215"/>
      <c r="B16" s="1015"/>
      <c r="C16" s="1015"/>
      <c r="D16" s="1015"/>
      <c r="F16" s="1031" t="str">
        <f>"4."&amp;mergeValue(A16)</f>
        <v>4.2</v>
      </c>
      <c r="G16" s="817" t="s">
        <v>496</v>
      </c>
      <c r="H16" s="1118" t="s">
        <v>458</v>
      </c>
      <c r="I16" s="818"/>
      <c r="J16" s="617"/>
      <c r="K16" s="1015"/>
      <c r="L16" s="1015"/>
      <c r="M16" s="1015"/>
      <c r="N16" s="1015"/>
      <c r="O16" s="1015"/>
      <c r="P16" s="1015"/>
      <c r="Q16" s="1015"/>
      <c r="R16" s="1015"/>
      <c r="S16" s="1015"/>
      <c r="T16" s="1015"/>
    </row>
    <row r="17" spans="1:20" s="1009" customFormat="1" ht="18.75">
      <c r="A17" s="1215"/>
      <c r="B17" s="1215">
        <v>1</v>
      </c>
      <c r="C17" s="1110"/>
      <c r="D17" s="1110"/>
      <c r="F17" s="1031" t="str">
        <f>"4."&amp;mergeValue(A17) &amp;"."&amp;mergeValue(B17)</f>
        <v>4.2.1</v>
      </c>
      <c r="G17" s="832" t="s">
        <v>589</v>
      </c>
      <c r="H17" s="1113" t="str">
        <f>IF(region_name="","",region_name)</f>
        <v>Ханты-Мансийский автономный округ</v>
      </c>
      <c r="I17" s="818" t="s">
        <v>499</v>
      </c>
      <c r="J17" s="617"/>
      <c r="K17" s="1015"/>
      <c r="L17" s="1015"/>
      <c r="M17" s="1015"/>
      <c r="N17" s="1015"/>
      <c r="O17" s="1015"/>
      <c r="P17" s="1015"/>
      <c r="Q17" s="1015"/>
      <c r="R17" s="1015"/>
      <c r="S17" s="1015"/>
      <c r="T17" s="1015"/>
    </row>
    <row r="18" spans="1:20" s="1009" customFormat="1" ht="22.5">
      <c r="A18" s="1215"/>
      <c r="B18" s="1215"/>
      <c r="C18" s="1215">
        <v>1</v>
      </c>
      <c r="D18" s="1110"/>
      <c r="F18" s="1031" t="str">
        <f>"4."&amp;mergeValue(A18) &amp;"."&amp;mergeValue(B18)&amp;"."&amp;mergeValue(C18)</f>
        <v>4.2.1.1</v>
      </c>
      <c r="G18" s="819" t="s">
        <v>497</v>
      </c>
      <c r="H18" s="1113" t="str">
        <f>IF(Территории!H16="","","" &amp; Территории!H16 &amp; "")</f>
        <v>Белоярский муниципальный район</v>
      </c>
      <c r="I18" s="818" t="s">
        <v>500</v>
      </c>
      <c r="J18" s="617"/>
      <c r="K18" s="1015"/>
      <c r="L18" s="1015"/>
      <c r="M18" s="1015"/>
      <c r="N18" s="1015"/>
      <c r="O18" s="1015"/>
      <c r="P18" s="1015"/>
      <c r="Q18" s="1015"/>
      <c r="R18" s="1015"/>
      <c r="S18" s="1015"/>
      <c r="T18" s="1015"/>
    </row>
    <row r="19" spans="1:20" s="1009" customFormat="1" ht="56.25">
      <c r="A19" s="1215"/>
      <c r="B19" s="1215"/>
      <c r="C19" s="1215"/>
      <c r="D19" s="1110">
        <v>1</v>
      </c>
      <c r="F19" s="1031" t="str">
        <f>"4."&amp;mergeValue(A19) &amp;"."&amp;mergeValue(B19)&amp;"."&amp;mergeValue(C19)&amp;"."&amp;mergeValue(D19)</f>
        <v>4.2.1.1.1</v>
      </c>
      <c r="G19" s="820" t="s">
        <v>498</v>
      </c>
      <c r="H19" s="1113" t="str">
        <f>IF(Территории!R17="","","" &amp; Территории!R17 &amp; "")</f>
        <v>Казым (71811410)</v>
      </c>
      <c r="I19" s="1111" t="s">
        <v>588</v>
      </c>
      <c r="J19" s="617"/>
      <c r="K19" s="1015"/>
      <c r="L19" s="1015"/>
      <c r="M19" s="1015"/>
      <c r="N19" s="1015"/>
      <c r="O19" s="1015"/>
      <c r="P19" s="1015"/>
      <c r="Q19" s="1015"/>
      <c r="R19" s="1015"/>
      <c r="S19" s="1015"/>
      <c r="T19" s="1015"/>
    </row>
    <row r="20" spans="1:20" s="1009" customFormat="1" ht="45">
      <c r="A20" s="1215">
        <v>3</v>
      </c>
      <c r="B20" s="1015"/>
      <c r="C20" s="1015"/>
      <c r="D20" s="1015"/>
      <c r="F20" s="1031" t="str">
        <f>"2." &amp;mergeValue(A20)</f>
        <v>2.3</v>
      </c>
      <c r="G20" s="817" t="s">
        <v>494</v>
      </c>
      <c r="H20" s="1113" t="str">
        <f>IF('Перечень тарифов'!R27="","наименование отсутствует","" &amp; 'Перечень тарифов'!R27 &amp; "")</f>
        <v>Теплоснабжение с. Полноват</v>
      </c>
      <c r="I20" s="818" t="s">
        <v>587</v>
      </c>
      <c r="J20" s="617"/>
      <c r="K20" s="1015"/>
      <c r="L20" s="1015"/>
      <c r="M20" s="1015"/>
      <c r="N20" s="1015"/>
      <c r="O20" s="1015"/>
      <c r="P20" s="1015"/>
      <c r="Q20" s="1015"/>
      <c r="R20" s="1015"/>
      <c r="S20" s="1015"/>
      <c r="T20" s="1015"/>
    </row>
    <row r="21" spans="1:20" s="1009" customFormat="1" ht="22.5">
      <c r="A21" s="1215"/>
      <c r="B21" s="1015"/>
      <c r="C21" s="1015"/>
      <c r="D21" s="1015"/>
      <c r="F21" s="1031" t="str">
        <f>"3." &amp;mergeValue(A21)</f>
        <v>3.3</v>
      </c>
      <c r="G21" s="817" t="s">
        <v>495</v>
      </c>
      <c r="H21"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585</v>
      </c>
      <c r="J21" s="617"/>
      <c r="K21" s="1015"/>
      <c r="L21" s="1015"/>
      <c r="M21" s="1015"/>
      <c r="N21" s="1015"/>
      <c r="O21" s="1015"/>
      <c r="P21" s="1015"/>
      <c r="Q21" s="1015"/>
      <c r="R21" s="1015"/>
      <c r="S21" s="1015"/>
      <c r="T21" s="1015"/>
    </row>
    <row r="22" spans="1:20" s="1009" customFormat="1" ht="22.5">
      <c r="A22" s="1215"/>
      <c r="B22" s="1015"/>
      <c r="C22" s="1015"/>
      <c r="D22" s="1015"/>
      <c r="F22" s="1031" t="str">
        <f>"4."&amp;mergeValue(A22)</f>
        <v>4.3</v>
      </c>
      <c r="G22" s="817" t="s">
        <v>496</v>
      </c>
      <c r="H22" s="1118" t="s">
        <v>458</v>
      </c>
      <c r="I22" s="818"/>
      <c r="J22" s="617"/>
      <c r="K22" s="1015"/>
      <c r="L22" s="1015"/>
      <c r="M22" s="1015"/>
      <c r="N22" s="1015"/>
      <c r="O22" s="1015"/>
      <c r="P22" s="1015"/>
      <c r="Q22" s="1015"/>
      <c r="R22" s="1015"/>
      <c r="S22" s="1015"/>
      <c r="T22" s="1015"/>
    </row>
    <row r="23" spans="1:20" s="1009" customFormat="1" ht="18.75">
      <c r="A23" s="1215"/>
      <c r="B23" s="1215">
        <v>1</v>
      </c>
      <c r="C23" s="1110"/>
      <c r="D23" s="1110"/>
      <c r="F23" s="1031" t="str">
        <f>"4."&amp;mergeValue(A23) &amp;"."&amp;mergeValue(B23)</f>
        <v>4.3.1</v>
      </c>
      <c r="G23" s="832" t="s">
        <v>589</v>
      </c>
      <c r="H23" s="1113" t="str">
        <f>IF(region_name="","",region_name)</f>
        <v>Ханты-Мансийский автономный округ</v>
      </c>
      <c r="I23" s="818" t="s">
        <v>499</v>
      </c>
      <c r="J23" s="617"/>
      <c r="K23" s="1015"/>
      <c r="L23" s="1015"/>
      <c r="M23" s="1015"/>
      <c r="N23" s="1015"/>
      <c r="O23" s="1015"/>
      <c r="P23" s="1015"/>
      <c r="Q23" s="1015"/>
      <c r="R23" s="1015"/>
      <c r="S23" s="1015"/>
      <c r="T23" s="1015"/>
    </row>
    <row r="24" spans="1:20" s="1009" customFormat="1" ht="22.5">
      <c r="A24" s="1215"/>
      <c r="B24" s="1215"/>
      <c r="C24" s="1215">
        <v>1</v>
      </c>
      <c r="D24" s="1110"/>
      <c r="F24" s="1031" t="str">
        <f>"4."&amp;mergeValue(A24) &amp;"."&amp;mergeValue(B24)&amp;"."&amp;mergeValue(C24)</f>
        <v>4.3.1.1</v>
      </c>
      <c r="G24" s="819" t="s">
        <v>497</v>
      </c>
      <c r="H24" s="1113" t="str">
        <f>IF(Территории!H19="","","" &amp; Территории!H19 &amp; "")</f>
        <v>Белоярский муниципальный район</v>
      </c>
      <c r="I24" s="818" t="s">
        <v>500</v>
      </c>
      <c r="J24" s="617"/>
      <c r="K24" s="1015"/>
      <c r="L24" s="1015"/>
      <c r="M24" s="1015"/>
      <c r="N24" s="1015"/>
      <c r="O24" s="1015"/>
      <c r="P24" s="1015"/>
      <c r="Q24" s="1015"/>
      <c r="R24" s="1015"/>
      <c r="S24" s="1015"/>
      <c r="T24" s="1015"/>
    </row>
    <row r="25" spans="1:20" s="1009" customFormat="1" ht="56.25">
      <c r="A25" s="1215"/>
      <c r="B25" s="1215"/>
      <c r="C25" s="1215"/>
      <c r="D25" s="1110">
        <v>1</v>
      </c>
      <c r="F25" s="1031" t="str">
        <f>"4."&amp;mergeValue(A25) &amp;"."&amp;mergeValue(B25)&amp;"."&amp;mergeValue(C25)&amp;"."&amp;mergeValue(D25)</f>
        <v>4.3.1.1.1</v>
      </c>
      <c r="G25" s="820" t="s">
        <v>498</v>
      </c>
      <c r="H25" s="1113" t="str">
        <f>IF(Территории!R20="","","" &amp; Территории!R20 &amp; "")</f>
        <v>Полноват (71811415)</v>
      </c>
      <c r="I25" s="1111" t="s">
        <v>588</v>
      </c>
      <c r="J25" s="617"/>
      <c r="K25" s="1015"/>
      <c r="L25" s="1015"/>
      <c r="M25" s="1015"/>
      <c r="N25" s="1015"/>
      <c r="O25" s="1015"/>
      <c r="P25" s="1015"/>
      <c r="Q25" s="1015"/>
      <c r="R25" s="1015"/>
      <c r="S25" s="1015"/>
      <c r="T25" s="1015"/>
    </row>
    <row r="26" spans="1:20" s="1009" customFormat="1" ht="45">
      <c r="A26" s="1215">
        <v>4</v>
      </c>
      <c r="B26" s="1015"/>
      <c r="C26" s="1015"/>
      <c r="D26" s="1015"/>
      <c r="F26" s="1031" t="str">
        <f>"2." &amp;mergeValue(A26)</f>
        <v>2.4</v>
      </c>
      <c r="G26" s="817" t="s">
        <v>494</v>
      </c>
      <c r="H26" s="1113" t="str">
        <f>IF('Перечень тарифов'!R29="","наименование отсутствует","" &amp; 'Перечень тарифов'!R29 &amp; "")</f>
        <v>Теплоснабжение с. Ванзеват</v>
      </c>
      <c r="I26" s="818" t="s">
        <v>587</v>
      </c>
      <c r="J26" s="617"/>
      <c r="K26" s="1015"/>
      <c r="L26" s="1015"/>
      <c r="M26" s="1015"/>
      <c r="N26" s="1015"/>
      <c r="O26" s="1015"/>
      <c r="P26" s="1015"/>
      <c r="Q26" s="1015"/>
      <c r="R26" s="1015"/>
      <c r="S26" s="1015"/>
      <c r="T26" s="1015"/>
    </row>
    <row r="27" spans="1:20" s="1009" customFormat="1" ht="22.5">
      <c r="A27" s="1215"/>
      <c r="B27" s="1015"/>
      <c r="C27" s="1015"/>
      <c r="D27" s="1015"/>
      <c r="F27" s="1031" t="str">
        <f>"3." &amp;mergeValue(A27)</f>
        <v>3.4</v>
      </c>
      <c r="G27" s="817" t="s">
        <v>495</v>
      </c>
      <c r="H27"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585</v>
      </c>
      <c r="J27" s="617"/>
      <c r="K27" s="1015"/>
      <c r="L27" s="1015"/>
      <c r="M27" s="1015"/>
      <c r="N27" s="1015"/>
      <c r="O27" s="1015"/>
      <c r="P27" s="1015"/>
      <c r="Q27" s="1015"/>
      <c r="R27" s="1015"/>
      <c r="S27" s="1015"/>
      <c r="T27" s="1015"/>
    </row>
    <row r="28" spans="1:20" s="1009" customFormat="1" ht="22.5">
      <c r="A28" s="1215"/>
      <c r="B28" s="1015"/>
      <c r="C28" s="1015"/>
      <c r="D28" s="1015"/>
      <c r="F28" s="1031" t="str">
        <f>"4."&amp;mergeValue(A28)</f>
        <v>4.4</v>
      </c>
      <c r="G28" s="817" t="s">
        <v>496</v>
      </c>
      <c r="H28" s="1118" t="s">
        <v>458</v>
      </c>
      <c r="I28" s="818"/>
      <c r="J28" s="617"/>
      <c r="K28" s="1015"/>
      <c r="L28" s="1015"/>
      <c r="M28" s="1015"/>
      <c r="N28" s="1015"/>
      <c r="O28" s="1015"/>
      <c r="P28" s="1015"/>
      <c r="Q28" s="1015"/>
      <c r="R28" s="1015"/>
      <c r="S28" s="1015"/>
      <c r="T28" s="1015"/>
    </row>
    <row r="29" spans="1:20" s="1009" customFormat="1" ht="18.75">
      <c r="A29" s="1215"/>
      <c r="B29" s="1215">
        <v>1</v>
      </c>
      <c r="C29" s="1110"/>
      <c r="D29" s="1110"/>
      <c r="F29" s="1031" t="str">
        <f>"4."&amp;mergeValue(A29) &amp;"."&amp;mergeValue(B29)</f>
        <v>4.4.1</v>
      </c>
      <c r="G29" s="832" t="s">
        <v>589</v>
      </c>
      <c r="H29" s="1113" t="str">
        <f>IF(region_name="","",region_name)</f>
        <v>Ханты-Мансийский автономный округ</v>
      </c>
      <c r="I29" s="818" t="s">
        <v>499</v>
      </c>
      <c r="J29" s="617"/>
      <c r="K29" s="1015"/>
      <c r="L29" s="1015"/>
      <c r="M29" s="1015"/>
      <c r="N29" s="1015"/>
      <c r="O29" s="1015"/>
      <c r="P29" s="1015"/>
      <c r="Q29" s="1015"/>
      <c r="R29" s="1015"/>
      <c r="S29" s="1015"/>
      <c r="T29" s="1015"/>
    </row>
    <row r="30" spans="1:20" s="1009" customFormat="1" ht="22.5">
      <c r="A30" s="1215"/>
      <c r="B30" s="1215"/>
      <c r="C30" s="1215">
        <v>1</v>
      </c>
      <c r="D30" s="1110"/>
      <c r="F30" s="1031" t="str">
        <f>"4."&amp;mergeValue(A30) &amp;"."&amp;mergeValue(B30)&amp;"."&amp;mergeValue(C30)</f>
        <v>4.4.1.1</v>
      </c>
      <c r="G30" s="819" t="s">
        <v>497</v>
      </c>
      <c r="H30" s="1113" t="str">
        <f>IF(Территории!H19="","","" &amp; Территории!H19 &amp; "")</f>
        <v>Белоярский муниципальный район</v>
      </c>
      <c r="I30" s="818" t="s">
        <v>500</v>
      </c>
      <c r="J30" s="617"/>
      <c r="K30" s="1015"/>
      <c r="L30" s="1015"/>
      <c r="M30" s="1015"/>
      <c r="N30" s="1015"/>
      <c r="O30" s="1015"/>
      <c r="P30" s="1015"/>
      <c r="Q30" s="1015"/>
      <c r="R30" s="1015"/>
      <c r="S30" s="1015"/>
      <c r="T30" s="1015"/>
    </row>
    <row r="31" spans="1:20" s="1009" customFormat="1" ht="56.25">
      <c r="A31" s="1215"/>
      <c r="B31" s="1215"/>
      <c r="C31" s="1215"/>
      <c r="D31" s="1110">
        <v>1</v>
      </c>
      <c r="F31" s="1031" t="str">
        <f>"4."&amp;mergeValue(A31) &amp;"."&amp;mergeValue(B31)&amp;"."&amp;mergeValue(C31)&amp;"."&amp;mergeValue(D31)</f>
        <v>4.4.1.1.1</v>
      </c>
      <c r="G31" s="820" t="s">
        <v>498</v>
      </c>
      <c r="H31" s="1113" t="str">
        <f>IF(Территории!R20="","","" &amp; Территории!R20 &amp; "")</f>
        <v>Полноват (71811415)</v>
      </c>
      <c r="I31" s="1111" t="s">
        <v>588</v>
      </c>
      <c r="J31" s="617"/>
      <c r="K31" s="1015"/>
      <c r="L31" s="1015"/>
      <c r="M31" s="1015"/>
      <c r="N31" s="1015"/>
      <c r="O31" s="1015"/>
      <c r="P31" s="1015"/>
      <c r="Q31" s="1015"/>
      <c r="R31" s="1015"/>
      <c r="S31" s="1015"/>
      <c r="T31" s="1015"/>
    </row>
    <row r="32" spans="1:20" s="1009" customFormat="1" ht="45">
      <c r="A32" s="1215">
        <v>5</v>
      </c>
      <c r="B32" s="1015"/>
      <c r="C32" s="1015"/>
      <c r="D32" s="1015"/>
      <c r="F32" s="1031" t="str">
        <f>"2." &amp;mergeValue(A32)</f>
        <v>2.5</v>
      </c>
      <c r="G32" s="817" t="s">
        <v>494</v>
      </c>
      <c r="H32" s="1113" t="str">
        <f>IF('Перечень тарифов'!R32="","наименование отсутствует","" &amp; 'Перечень тарифов'!R32 &amp; "")</f>
        <v>наименование отсутствует</v>
      </c>
      <c r="I32" s="818" t="s">
        <v>587</v>
      </c>
      <c r="J32" s="617"/>
      <c r="K32" s="1015"/>
      <c r="L32" s="1015"/>
      <c r="M32" s="1015"/>
      <c r="N32" s="1015"/>
      <c r="O32" s="1015"/>
      <c r="P32" s="1015"/>
      <c r="Q32" s="1015"/>
      <c r="R32" s="1015"/>
      <c r="S32" s="1015"/>
      <c r="T32" s="1015"/>
    </row>
    <row r="33" spans="1:20" s="1009" customFormat="1" ht="22.5">
      <c r="A33" s="1215"/>
      <c r="B33" s="1015"/>
      <c r="C33" s="1015"/>
      <c r="D33" s="1015"/>
      <c r="F33" s="1031" t="str">
        <f>"3." &amp;mergeValue(A33)</f>
        <v>3.5</v>
      </c>
      <c r="G33" s="817" t="s">
        <v>495</v>
      </c>
      <c r="H33" s="111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585</v>
      </c>
      <c r="J33" s="617"/>
      <c r="K33" s="1015"/>
      <c r="L33" s="1015"/>
      <c r="M33" s="1015"/>
      <c r="N33" s="1015"/>
      <c r="O33" s="1015"/>
      <c r="P33" s="1015"/>
      <c r="Q33" s="1015"/>
      <c r="R33" s="1015"/>
      <c r="S33" s="1015"/>
      <c r="T33" s="1015"/>
    </row>
    <row r="34" spans="1:20" s="1009" customFormat="1" ht="22.5">
      <c r="A34" s="1215"/>
      <c r="B34" s="1015"/>
      <c r="C34" s="1015"/>
      <c r="D34" s="1015"/>
      <c r="F34" s="1031" t="str">
        <f>"4."&amp;mergeValue(A34)</f>
        <v>4.5</v>
      </c>
      <c r="G34" s="817" t="s">
        <v>496</v>
      </c>
      <c r="H34" s="1118" t="s">
        <v>458</v>
      </c>
      <c r="I34" s="818"/>
      <c r="J34" s="617"/>
      <c r="K34" s="1015"/>
      <c r="L34" s="1015"/>
      <c r="M34" s="1015"/>
      <c r="N34" s="1015"/>
      <c r="O34" s="1015"/>
      <c r="P34" s="1015"/>
      <c r="Q34" s="1015"/>
      <c r="R34" s="1015"/>
      <c r="S34" s="1015"/>
      <c r="T34" s="1015"/>
    </row>
    <row r="35" spans="1:20" s="1009" customFormat="1" ht="18.75">
      <c r="A35" s="1215"/>
      <c r="B35" s="1215">
        <v>1</v>
      </c>
      <c r="C35" s="1110"/>
      <c r="D35" s="1110"/>
      <c r="F35" s="1031" t="str">
        <f>"4."&amp;mergeValue(A35) &amp;"."&amp;mergeValue(B35)</f>
        <v>4.5.1</v>
      </c>
      <c r="G35" s="832" t="s">
        <v>589</v>
      </c>
      <c r="H35" s="1113" t="str">
        <f>IF(region_name="","",region_name)</f>
        <v>Ханты-Мансийский автономный округ</v>
      </c>
      <c r="I35" s="818" t="s">
        <v>499</v>
      </c>
      <c r="J35" s="617"/>
      <c r="K35" s="1015"/>
      <c r="L35" s="1015"/>
      <c r="M35" s="1015"/>
      <c r="N35" s="1015"/>
      <c r="O35" s="1015"/>
      <c r="P35" s="1015"/>
      <c r="Q35" s="1015"/>
      <c r="R35" s="1015"/>
      <c r="S35" s="1015"/>
      <c r="T35" s="1015"/>
    </row>
    <row r="36" spans="1:20" s="1009" customFormat="1" ht="22.5">
      <c r="A36" s="1215"/>
      <c r="B36" s="1215"/>
      <c r="C36" s="1215">
        <v>1</v>
      </c>
      <c r="D36" s="1110"/>
      <c r="F36" s="1031" t="str">
        <f>"4."&amp;mergeValue(A36) &amp;"."&amp;mergeValue(B36)&amp;"."&amp;mergeValue(C36)</f>
        <v>4.5.1.1</v>
      </c>
      <c r="G36" s="819" t="s">
        <v>497</v>
      </c>
      <c r="H36" s="1113" t="str">
        <f>IF(Территории!H22="","","" &amp; Территории!H22 &amp; "")</f>
        <v>Белоярский муниципальный район</v>
      </c>
      <c r="I36" s="818" t="s">
        <v>500</v>
      </c>
      <c r="J36" s="617"/>
      <c r="K36" s="1015"/>
      <c r="L36" s="1015"/>
      <c r="M36" s="1015"/>
      <c r="N36" s="1015"/>
      <c r="O36" s="1015"/>
      <c r="P36" s="1015"/>
      <c r="Q36" s="1015"/>
      <c r="R36" s="1015"/>
      <c r="S36" s="1015"/>
      <c r="T36" s="1015"/>
    </row>
    <row r="37" spans="1:20" s="1009" customFormat="1" ht="56.25">
      <c r="A37" s="1215"/>
      <c r="B37" s="1215"/>
      <c r="C37" s="1215"/>
      <c r="D37" s="1110">
        <v>1</v>
      </c>
      <c r="F37" s="1031" t="str">
        <f>"4."&amp;mergeValue(A37) &amp;"."&amp;mergeValue(B37)&amp;"."&amp;mergeValue(C37)&amp;"."&amp;mergeValue(D37)</f>
        <v>4.5.1.1.1</v>
      </c>
      <c r="G37" s="820" t="s">
        <v>498</v>
      </c>
      <c r="H37" s="1113" t="str">
        <f>IF(Территории!R23="","","" &amp; Территории!R23 &amp; "")</f>
        <v>Верхнеказымский (71811406)</v>
      </c>
      <c r="I37" s="1111" t="s">
        <v>588</v>
      </c>
      <c r="J37" s="617"/>
      <c r="K37" s="1015"/>
      <c r="L37" s="1015"/>
      <c r="M37" s="1015"/>
      <c r="N37" s="1015"/>
      <c r="O37" s="1015"/>
      <c r="P37" s="1015"/>
      <c r="Q37" s="1015"/>
      <c r="R37" s="1015"/>
      <c r="S37" s="1015"/>
      <c r="T37" s="1015"/>
    </row>
    <row r="38" spans="1:20" s="774" customFormat="1" ht="3" customHeight="1">
      <c r="A38" s="775"/>
      <c r="B38" s="775"/>
      <c r="C38" s="775"/>
      <c r="D38" s="775"/>
      <c r="F38" s="824"/>
      <c r="G38" s="418"/>
      <c r="H38" s="419"/>
      <c r="I38" s="985"/>
      <c r="J38" s="775"/>
      <c r="K38" s="775"/>
      <c r="L38" s="775"/>
      <c r="M38" s="775"/>
      <c r="N38" s="775"/>
      <c r="O38" s="775"/>
      <c r="P38" s="775"/>
      <c r="Q38" s="775"/>
      <c r="R38" s="775"/>
      <c r="S38" s="775"/>
      <c r="T38" s="775"/>
    </row>
    <row r="39" spans="1:20" s="774" customFormat="1" ht="15" customHeight="1">
      <c r="A39" s="775"/>
      <c r="B39" s="775"/>
      <c r="C39" s="775"/>
      <c r="D39" s="775"/>
      <c r="F39" s="824"/>
      <c r="G39" s="1210" t="s">
        <v>590</v>
      </c>
      <c r="H39" s="1210"/>
      <c r="I39" s="985"/>
      <c r="J39" s="775"/>
      <c r="K39" s="775"/>
      <c r="L39" s="775"/>
      <c r="M39" s="775"/>
      <c r="N39" s="775"/>
      <c r="O39" s="775"/>
      <c r="P39" s="775"/>
      <c r="Q39" s="775"/>
      <c r="R39" s="775"/>
      <c r="S39" s="775"/>
      <c r="T39" s="775"/>
    </row>
  </sheetData>
  <sheetProtection password="FA9C" sheet="1" objects="1" scenarios="1" formatColumns="0" formatRows="0"/>
  <mergeCells count="19">
    <mergeCell ref="F2:H2"/>
    <mergeCell ref="F4:H4"/>
    <mergeCell ref="I4:I5"/>
    <mergeCell ref="A8:A13"/>
    <mergeCell ref="B11:B13"/>
    <mergeCell ref="C12:C13"/>
    <mergeCell ref="A14:A19"/>
    <mergeCell ref="B17:B19"/>
    <mergeCell ref="C18:C19"/>
    <mergeCell ref="A20:A25"/>
    <mergeCell ref="B23:B25"/>
    <mergeCell ref="C24:C25"/>
    <mergeCell ref="G39:H39"/>
    <mergeCell ref="A26:A31"/>
    <mergeCell ref="B29:B31"/>
    <mergeCell ref="C30:C31"/>
    <mergeCell ref="A32:A37"/>
    <mergeCell ref="B35:B37"/>
    <mergeCell ref="C36:C37"/>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22" zoomScaleNormal="100" workbookViewId="0">
      <selection activeCell="H35" sqref="H3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1" t="s">
        <v>693</v>
      </c>
      <c r="E5" s="1231"/>
      <c r="F5" s="1231"/>
      <c r="G5" s="1231"/>
      <c r="H5" s="1231"/>
      <c r="I5" s="336"/>
    </row>
    <row r="6" spans="1:9" ht="3" customHeight="1">
      <c r="C6" s="86"/>
      <c r="D6" s="37"/>
      <c r="E6" s="84"/>
      <c r="F6" s="84"/>
      <c r="G6" s="84"/>
      <c r="H6" s="83"/>
      <c r="I6" s="286"/>
    </row>
    <row r="7" spans="1:9" ht="21" customHeight="1">
      <c r="C7" s="86"/>
      <c r="D7" s="1244" t="s">
        <v>454</v>
      </c>
      <c r="E7" s="1244"/>
      <c r="F7" s="1244"/>
      <c r="G7" s="1244"/>
      <c r="H7" s="1244"/>
      <c r="I7" s="1290" t="s">
        <v>455</v>
      </c>
    </row>
    <row r="8" spans="1:9" ht="21" customHeight="1">
      <c r="C8" s="86"/>
      <c r="D8" s="103" t="s">
        <v>92</v>
      </c>
      <c r="E8" s="113" t="s">
        <v>457</v>
      </c>
      <c r="F8" s="113"/>
      <c r="G8" s="113" t="s">
        <v>442</v>
      </c>
      <c r="H8" s="113" t="s">
        <v>456</v>
      </c>
      <c r="I8" s="1290"/>
    </row>
    <row r="9" spans="1:9" ht="12" customHeight="1">
      <c r="C9" s="86"/>
      <c r="D9" s="42" t="s">
        <v>93</v>
      </c>
      <c r="E9" s="42" t="s">
        <v>49</v>
      </c>
      <c r="F9" s="42"/>
      <c r="G9" s="42" t="s">
        <v>50</v>
      </c>
      <c r="H9" s="42" t="s">
        <v>51</v>
      </c>
      <c r="I9" s="42" t="s">
        <v>68</v>
      </c>
    </row>
    <row r="10" spans="1:9">
      <c r="A10" s="285"/>
      <c r="C10" s="86"/>
      <c r="D10" s="187">
        <v>1</v>
      </c>
      <c r="E10" s="1293" t="s">
        <v>459</v>
      </c>
      <c r="F10" s="1293"/>
      <c r="G10" s="1293"/>
      <c r="H10" s="1293"/>
      <c r="I10" s="307"/>
    </row>
    <row r="11" spans="1:9" ht="20.100000000000001" customHeight="1">
      <c r="A11" s="285"/>
      <c r="C11" s="86"/>
      <c r="D11" s="187" t="s">
        <v>295</v>
      </c>
      <c r="E11" s="287" t="s">
        <v>460</v>
      </c>
      <c r="F11" s="295"/>
      <c r="G11" s="432" t="s">
        <v>1691</v>
      </c>
      <c r="H11" s="295" t="s">
        <v>458</v>
      </c>
      <c r="I11" s="196" t="s">
        <v>461</v>
      </c>
    </row>
    <row r="12" spans="1:9" ht="45">
      <c r="A12" s="285"/>
      <c r="C12" s="86"/>
      <c r="D12" s="187" t="s">
        <v>329</v>
      </c>
      <c r="E12" s="287" t="s">
        <v>462</v>
      </c>
      <c r="F12" s="295"/>
      <c r="G12" s="414" t="s">
        <v>1692</v>
      </c>
      <c r="H12" s="1092" t="s">
        <v>1693</v>
      </c>
      <c r="I12" s="415" t="s">
        <v>694</v>
      </c>
    </row>
    <row r="13" spans="1:9" ht="33.75">
      <c r="A13" s="285"/>
      <c r="B13" s="186">
        <v>3</v>
      </c>
      <c r="C13" s="86"/>
      <c r="D13" s="187">
        <v>2</v>
      </c>
      <c r="E13" s="352" t="s">
        <v>695</v>
      </c>
      <c r="F13" s="295"/>
      <c r="G13" s="295" t="s">
        <v>458</v>
      </c>
      <c r="H13" s="1092" t="s">
        <v>1694</v>
      </c>
      <c r="I13" s="416" t="s">
        <v>463</v>
      </c>
    </row>
    <row r="14" spans="1:9" ht="39" customHeight="1">
      <c r="A14" s="285"/>
      <c r="C14" s="86"/>
      <c r="D14" s="187">
        <v>3</v>
      </c>
      <c r="E14" s="1291" t="s">
        <v>696</v>
      </c>
      <c r="F14" s="1291"/>
      <c r="G14" s="1291"/>
      <c r="H14" s="1291"/>
      <c r="I14" s="413"/>
    </row>
    <row r="15" spans="1:9" ht="33.75">
      <c r="A15" s="285"/>
      <c r="C15" s="86"/>
      <c r="D15" s="187" t="s">
        <v>444</v>
      </c>
      <c r="E15" s="296" t="s">
        <v>1695</v>
      </c>
      <c r="F15" s="295"/>
      <c r="G15" s="295" t="s">
        <v>458</v>
      </c>
      <c r="H15" s="1092" t="s">
        <v>1696</v>
      </c>
      <c r="I15" s="1234" t="s">
        <v>697</v>
      </c>
    </row>
    <row r="16" spans="1:9" ht="15" customHeight="1">
      <c r="A16" s="285"/>
      <c r="C16" s="86"/>
      <c r="D16" s="114"/>
      <c r="E16" s="300" t="s">
        <v>328</v>
      </c>
      <c r="F16" s="301"/>
      <c r="G16" s="301"/>
      <c r="H16" s="298"/>
      <c r="I16" s="1236"/>
    </row>
    <row r="17" spans="1:12" ht="69" customHeight="1">
      <c r="A17" s="285"/>
      <c r="B17" s="186">
        <v>3</v>
      </c>
      <c r="C17" s="86"/>
      <c r="D17" s="187">
        <v>4</v>
      </c>
      <c r="E17" s="1291" t="s">
        <v>698</v>
      </c>
      <c r="F17" s="1291"/>
      <c r="G17" s="1291"/>
      <c r="H17" s="1291"/>
      <c r="I17" s="413"/>
    </row>
    <row r="18" spans="1:12" ht="66" customHeight="1">
      <c r="A18" s="285"/>
      <c r="C18" s="86"/>
      <c r="D18" s="187" t="s">
        <v>445</v>
      </c>
      <c r="E18" s="302" t="s">
        <v>464</v>
      </c>
      <c r="F18" s="295"/>
      <c r="G18" s="414" t="s">
        <v>1697</v>
      </c>
      <c r="H18" s="295" t="s">
        <v>458</v>
      </c>
      <c r="I18" s="1234" t="s">
        <v>481</v>
      </c>
    </row>
    <row r="19" spans="1:12" ht="15" customHeight="1">
      <c r="A19" s="285"/>
      <c r="C19" s="86"/>
      <c r="D19" s="114"/>
      <c r="E19" s="300" t="s">
        <v>328</v>
      </c>
      <c r="F19" s="301"/>
      <c r="G19" s="301"/>
      <c r="H19" s="298"/>
      <c r="I19" s="1236"/>
    </row>
    <row r="20" spans="1:12" ht="30" customHeight="1">
      <c r="A20" s="285"/>
      <c r="B20" s="186">
        <v>3</v>
      </c>
      <c r="C20" s="86"/>
      <c r="D20" s="187">
        <v>5</v>
      </c>
      <c r="E20" s="1291" t="s">
        <v>699</v>
      </c>
      <c r="F20" s="1291"/>
      <c r="G20" s="1291"/>
      <c r="H20" s="1291"/>
      <c r="I20" s="413"/>
    </row>
    <row r="21" spans="1:12" ht="26.1" customHeight="1">
      <c r="A21" s="285"/>
      <c r="C21" s="86"/>
      <c r="D21" s="187" t="s">
        <v>446</v>
      </c>
      <c r="E21" s="1292" t="s">
        <v>700</v>
      </c>
      <c r="F21" s="1292"/>
      <c r="G21" s="1292"/>
      <c r="H21" s="1292"/>
      <c r="I21" s="413"/>
    </row>
    <row r="22" spans="1:12" ht="22.5">
      <c r="A22" s="285"/>
      <c r="C22" s="86"/>
      <c r="D22" s="187" t="s">
        <v>447</v>
      </c>
      <c r="E22" s="303" t="s">
        <v>465</v>
      </c>
      <c r="F22" s="295"/>
      <c r="G22" s="414" t="s">
        <v>1681</v>
      </c>
      <c r="H22" s="295" t="s">
        <v>458</v>
      </c>
      <c r="I22" s="1234" t="s">
        <v>701</v>
      </c>
    </row>
    <row r="23" spans="1:12" s="1063" customFormat="1" ht="45">
      <c r="A23" s="805"/>
      <c r="B23" s="186"/>
      <c r="C23" s="1123" t="s">
        <v>1668</v>
      </c>
      <c r="D23" s="187" t="s">
        <v>1678</v>
      </c>
      <c r="E23" s="303" t="str">
        <f>E22</f>
        <v>контактный телефон службы</v>
      </c>
      <c r="F23" s="295" t="s">
        <v>458</v>
      </c>
      <c r="G23" s="414" t="s">
        <v>1682</v>
      </c>
      <c r="H23" s="295" t="s">
        <v>458</v>
      </c>
      <c r="I23" s="1235"/>
      <c r="K23" s="831"/>
      <c r="L23" s="831"/>
    </row>
    <row r="24" spans="1:12">
      <c r="A24" s="285"/>
      <c r="C24" s="86"/>
      <c r="D24" s="114"/>
      <c r="E24" s="301" t="s">
        <v>328</v>
      </c>
      <c r="F24" s="297"/>
      <c r="G24" s="297"/>
      <c r="H24" s="298"/>
      <c r="I24" s="1236"/>
    </row>
    <row r="25" spans="1:12" ht="14.25" customHeight="1">
      <c r="A25" s="285"/>
      <c r="C25" s="86"/>
      <c r="D25" s="187" t="s">
        <v>448</v>
      </c>
      <c r="E25" s="1292" t="s">
        <v>702</v>
      </c>
      <c r="F25" s="1292"/>
      <c r="G25" s="1292"/>
      <c r="H25" s="1292"/>
      <c r="I25" s="413"/>
    </row>
    <row r="26" spans="1:12" ht="56.25">
      <c r="A26" s="285"/>
      <c r="C26" s="86"/>
      <c r="D26" s="187" t="s">
        <v>449</v>
      </c>
      <c r="E26" s="303" t="s">
        <v>467</v>
      </c>
      <c r="F26" s="295"/>
      <c r="G26" s="414" t="s">
        <v>1683</v>
      </c>
      <c r="H26" s="295" t="s">
        <v>458</v>
      </c>
      <c r="I26" s="1234" t="s">
        <v>595</v>
      </c>
    </row>
    <row r="27" spans="1:12" s="1063" customFormat="1" ht="45">
      <c r="A27" s="805"/>
      <c r="B27" s="186"/>
      <c r="C27" s="1123" t="s">
        <v>1668</v>
      </c>
      <c r="D27" s="187" t="s">
        <v>1679</v>
      </c>
      <c r="E27" s="303" t="str">
        <f>E26</f>
        <v>адрес службы</v>
      </c>
      <c r="F27" s="295" t="s">
        <v>458</v>
      </c>
      <c r="G27" s="414" t="s">
        <v>1684</v>
      </c>
      <c r="H27" s="295" t="s">
        <v>458</v>
      </c>
      <c r="I27" s="1235"/>
      <c r="K27" s="831"/>
      <c r="L27" s="831"/>
    </row>
    <row r="28" spans="1:12" ht="15" customHeight="1">
      <c r="A28" s="285"/>
      <c r="C28" s="86"/>
      <c r="D28" s="114"/>
      <c r="E28" s="301" t="s">
        <v>328</v>
      </c>
      <c r="F28" s="297"/>
      <c r="G28" s="297"/>
      <c r="H28" s="298"/>
      <c r="I28" s="1236"/>
    </row>
    <row r="29" spans="1:12" ht="26.1" customHeight="1">
      <c r="A29" s="285"/>
      <c r="C29" s="86"/>
      <c r="D29" s="187" t="s">
        <v>450</v>
      </c>
      <c r="E29" s="1292" t="s">
        <v>703</v>
      </c>
      <c r="F29" s="1292"/>
      <c r="G29" s="1292"/>
      <c r="H29" s="1292"/>
      <c r="I29" s="413"/>
    </row>
    <row r="30" spans="1:12" ht="20.100000000000001" customHeight="1">
      <c r="A30" s="285"/>
      <c r="C30" s="86"/>
      <c r="D30" s="187" t="s">
        <v>451</v>
      </c>
      <c r="E30" s="303" t="s">
        <v>466</v>
      </c>
      <c r="F30" s="295"/>
      <c r="G30" s="306" t="s">
        <v>1687</v>
      </c>
      <c r="H30" s="295" t="s">
        <v>458</v>
      </c>
      <c r="I30" s="1234" t="s">
        <v>704</v>
      </c>
      <c r="K30" s="212" t="s">
        <v>1686</v>
      </c>
      <c r="L30" s="212" t="s">
        <v>1685</v>
      </c>
    </row>
    <row r="31" spans="1:12" s="1063" customFormat="1" ht="20.100000000000001" customHeight="1">
      <c r="A31" s="805"/>
      <c r="B31" s="186"/>
      <c r="C31" s="1123" t="s">
        <v>1668</v>
      </c>
      <c r="D31" s="187" t="s">
        <v>1680</v>
      </c>
      <c r="E31" s="303" t="str">
        <f>E30</f>
        <v>график работы службы</v>
      </c>
      <c r="F31" s="295" t="s">
        <v>458</v>
      </c>
      <c r="G31" s="306" t="s">
        <v>1690</v>
      </c>
      <c r="H31" s="295" t="s">
        <v>458</v>
      </c>
      <c r="I31" s="1235"/>
      <c r="K31" s="831" t="s">
        <v>1689</v>
      </c>
      <c r="L31" s="831" t="s">
        <v>1688</v>
      </c>
    </row>
    <row r="32" spans="1:12" ht="15" customHeight="1">
      <c r="A32" s="285"/>
      <c r="C32" s="86"/>
      <c r="D32" s="114"/>
      <c r="E32" s="301" t="s">
        <v>328</v>
      </c>
      <c r="F32" s="297"/>
      <c r="G32" s="297"/>
      <c r="H32" s="298"/>
      <c r="I32" s="1236"/>
    </row>
    <row r="33" spans="1:12" ht="49.5" customHeight="1">
      <c r="A33" s="285"/>
      <c r="B33" s="186">
        <v>3</v>
      </c>
      <c r="C33" s="86"/>
      <c r="D33" s="187" t="s">
        <v>69</v>
      </c>
      <c r="E33" s="1291" t="s">
        <v>706</v>
      </c>
      <c r="F33" s="1291"/>
      <c r="G33" s="1291"/>
      <c r="H33" s="1291"/>
      <c r="I33" s="413"/>
    </row>
    <row r="34" spans="1:12" ht="32.1" customHeight="1">
      <c r="A34" s="285"/>
      <c r="C34" s="86"/>
      <c r="D34" s="187" t="s">
        <v>452</v>
      </c>
      <c r="E34" s="296" t="s">
        <v>1697</v>
      </c>
      <c r="F34" s="295"/>
      <c r="G34" s="295" t="s">
        <v>458</v>
      </c>
      <c r="H34" s="1092" t="s">
        <v>1696</v>
      </c>
      <c r="I34" s="1234" t="s">
        <v>480</v>
      </c>
    </row>
    <row r="35" spans="1:12" ht="15" customHeight="1">
      <c r="A35" s="285"/>
      <c r="C35" s="86"/>
      <c r="D35" s="114"/>
      <c r="E35" s="300" t="s">
        <v>328</v>
      </c>
      <c r="F35" s="297"/>
      <c r="G35" s="297"/>
      <c r="H35" s="298"/>
      <c r="I35" s="1236"/>
    </row>
    <row r="36" spans="1:12" s="174" customFormat="1" ht="3" customHeight="1">
      <c r="A36" s="285"/>
      <c r="K36" s="290"/>
      <c r="L36" s="290"/>
    </row>
    <row r="37" spans="1:12" ht="24.75" customHeight="1">
      <c r="D37" s="299">
        <v>1</v>
      </c>
      <c r="E37" s="1210" t="s">
        <v>705</v>
      </c>
      <c r="F37" s="1210"/>
      <c r="G37" s="1210"/>
      <c r="H37" s="1210"/>
      <c r="I37" s="1210"/>
    </row>
  </sheetData>
  <sheetProtection algorithmName="SHA-512" hashValue="EqJwsXz31iu9uE9Qn29RsiGPsyz1K1ApyHNz0nrDxUremjv7a4hYJPkGihVAsgluUQ6hf8CqjkfA4gBsWBgiHg==" saltValue="Qidro/Oab4bJxZUfpAO5VA==" spinCount="100000" sheet="1" objects="1" scenarios="1" formatColumns="0" formatRows="0"/>
  <mergeCells count="18">
    <mergeCell ref="I18:I19"/>
    <mergeCell ref="E20:H20"/>
    <mergeCell ref="D5:H5"/>
    <mergeCell ref="D7:H7"/>
    <mergeCell ref="I7:I8"/>
    <mergeCell ref="E10:H10"/>
    <mergeCell ref="E14:H14"/>
    <mergeCell ref="I15:I16"/>
    <mergeCell ref="E17:H17"/>
    <mergeCell ref="E37:I37"/>
    <mergeCell ref="E33:H33"/>
    <mergeCell ref="E21:H21"/>
    <mergeCell ref="E25:H25"/>
    <mergeCell ref="E29:H29"/>
    <mergeCell ref="I22:I24"/>
    <mergeCell ref="I26:I28"/>
    <mergeCell ref="I30:I32"/>
    <mergeCell ref="I34:I35"/>
  </mergeCells>
  <dataValidations count="4">
    <dataValidation type="textLength" operator="lessThanOrEqual" allowBlank="1" showInputMessage="1" showErrorMessage="1" errorTitle="Ошибка" error="Допускается ввод не более 900 символов!" sqref="I12:I13 E22 G26:G27 E30 E15 G18 G22:G23 E26 E18 I34 I22 E34 I26 G12 I18 I15 E12 I3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0: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4455e802-3fc0-4e48-a860-c25b4235a9d9"/>
    <hyperlink ref="H13" location="'Форма 4.8'!$H$13" tooltip="Кликните по гиперссылке, чтобы перейти по гиперссылке или отредактировать её" display="https://portal.eias.ru/Portal/DownloadPage.aspx?type=12&amp;guid=f2e2ad92-b80b-44d5-9292-0eaf2a91f271"/>
    <hyperlink ref="H15" location="'Форма 4.8'!$H$15" tooltip="Кликните по гиперссылке, чтобы перейти по гиперссылке или отредактировать её" display="https://portal.eias.ru/Portal/DownloadPage.aspx?type=12&amp;guid=80c3a6aa-0407-40b2-b21a-4d5c57b4853c"/>
    <hyperlink ref="H34" location="'Форма 4.8'!$H$34" tooltip="Кликните по гиперссылке, чтобы перейти по гиперссылке или отредактировать её" display="https://portal.eias.ru/Portal/DownloadPage.aspx?type=12&amp;guid=80c3a6aa-0407-40b2-b21a-4d5c57b4853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4" t="s">
        <v>478</v>
      </c>
      <c r="E5" s="1294"/>
      <c r="F5" s="1294"/>
      <c r="G5" s="1294"/>
      <c r="H5" s="1294"/>
      <c r="I5" s="1294"/>
      <c r="J5" s="1294"/>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6" t="s">
        <v>454</v>
      </c>
      <c r="E8" s="1296"/>
      <c r="F8" s="1296"/>
      <c r="G8" s="1296"/>
      <c r="H8" s="1296"/>
      <c r="I8" s="1296"/>
      <c r="J8" s="1296"/>
      <c r="K8" s="1296" t="s">
        <v>455</v>
      </c>
    </row>
    <row r="9" spans="1:14">
      <c r="D9" s="1296" t="s">
        <v>92</v>
      </c>
      <c r="E9" s="1296" t="s">
        <v>482</v>
      </c>
      <c r="F9" s="1296"/>
      <c r="G9" s="1296" t="s">
        <v>483</v>
      </c>
      <c r="H9" s="1296"/>
      <c r="I9" s="1296"/>
      <c r="J9" s="1296"/>
      <c r="K9" s="1296"/>
    </row>
    <row r="10" spans="1:14" ht="22.5">
      <c r="D10" s="1296"/>
      <c r="E10" s="137" t="s">
        <v>484</v>
      </c>
      <c r="F10" s="137" t="s">
        <v>400</v>
      </c>
      <c r="G10" s="137" t="s">
        <v>400</v>
      </c>
      <c r="H10" s="137" t="s">
        <v>484</v>
      </c>
      <c r="I10" s="137" t="s">
        <v>485</v>
      </c>
      <c r="J10" s="137" t="s">
        <v>456</v>
      </c>
      <c r="K10" s="129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34"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36"/>
    </row>
    <row r="14" spans="1:14" ht="3" customHeight="1">
      <c r="A14" s="131"/>
      <c r="B14" s="131"/>
      <c r="C14" s="131"/>
    </row>
    <row r="15" spans="1:14" ht="27.75" customHeight="1">
      <c r="E15" s="1295" t="s">
        <v>591</v>
      </c>
      <c r="F15" s="1295"/>
      <c r="G15" s="1295"/>
      <c r="H15" s="1295"/>
      <c r="I15" s="1295"/>
      <c r="J15" s="129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4" t="s">
        <v>314</v>
      </c>
      <c r="E7" s="1166"/>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7" t="s">
        <v>315</v>
      </c>
      <c r="E15" s="129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4" t="s">
        <v>55</v>
      </c>
      <c r="E7" s="1294"/>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8" t="s">
        <v>56</v>
      </c>
      <c r="C2" s="1298"/>
      <c r="D2" s="1298"/>
      <c r="E2" s="440"/>
    </row>
    <row r="3" spans="2:5" ht="3" customHeight="1"/>
    <row r="4" spans="2:5" ht="21.75" customHeight="1" thickBot="1">
      <c r="B4" s="1128" t="s">
        <v>1</v>
      </c>
      <c r="C4" s="1128" t="s">
        <v>91</v>
      </c>
      <c r="D4" s="1128" t="s">
        <v>72</v>
      </c>
    </row>
    <row r="5" spans="2:5" ht="12" thickTop="1"/>
  </sheetData>
  <sheetProtection algorithmName="SHA-512" hashValue="nXdiDOSCDMptFHGSYi4NU/BqytrKubT/oZyKzytmVZOrKH8pirIhTwNXDEvvI9sweFGzVGjkUmTuj9JfbkH8pA==" saltValue="1fHjaJNHVrWEH47j6hDiZg==" spinCount="100000" sheet="1" objects="1" scenarios="1" formatColumns="0" formatRows="0" autoFilter="0"/>
  <autoFilter ref="B4:D4"/>
  <mergeCells count="1">
    <mergeCell ref="B2:D2"/>
  </mergeCells>
  <phoneticPr fontId="13" type="noConversion"/>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4"/>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4">
        <v>43801.715069444443</v>
      </c>
      <c r="B2" s="12" t="s">
        <v>770</v>
      </c>
      <c r="C2" s="12" t="s">
        <v>442</v>
      </c>
    </row>
    <row r="3" spans="1:4">
      <c r="A3" s="1104">
        <v>43801.715092592596</v>
      </c>
      <c r="B3" s="12" t="s">
        <v>771</v>
      </c>
      <c r="C3" s="12" t="s">
        <v>442</v>
      </c>
    </row>
    <row r="4" spans="1:4" ht="78.75">
      <c r="A4" s="1104">
        <v>43801.715092592596</v>
      </c>
      <c r="B4" s="12" t="s">
        <v>772</v>
      </c>
      <c r="C4" s="12" t="s">
        <v>442</v>
      </c>
    </row>
    <row r="5" spans="1:4">
      <c r="A5" s="1104">
        <v>43801.715092592596</v>
      </c>
      <c r="B5" s="12" t="s">
        <v>773</v>
      </c>
      <c r="C5" s="12" t="s">
        <v>442</v>
      </c>
    </row>
    <row r="6" spans="1:4">
      <c r="A6" s="1104">
        <v>43801.715127314812</v>
      </c>
      <c r="B6" s="12" t="s">
        <v>774</v>
      </c>
      <c r="C6" s="12" t="s">
        <v>442</v>
      </c>
    </row>
    <row r="7" spans="1:4">
      <c r="A7" s="1104">
        <v>43801.715451388889</v>
      </c>
      <c r="B7" s="12" t="s">
        <v>775</v>
      </c>
      <c r="C7" s="12" t="s">
        <v>442</v>
      </c>
    </row>
    <row r="8" spans="1:4">
      <c r="A8" s="1104">
        <v>43801.715462962966</v>
      </c>
      <c r="B8" s="12" t="s">
        <v>776</v>
      </c>
      <c r="C8" s="12" t="s">
        <v>442</v>
      </c>
    </row>
    <row r="9" spans="1:4">
      <c r="A9" s="1104">
        <v>43801.715474537035</v>
      </c>
      <c r="B9" s="12" t="s">
        <v>777</v>
      </c>
      <c r="C9" s="12" t="s">
        <v>442</v>
      </c>
    </row>
    <row r="10" spans="1:4" ht="33.75">
      <c r="A10" s="1104">
        <v>43801.715497685182</v>
      </c>
      <c r="B10" s="12" t="s">
        <v>778</v>
      </c>
      <c r="C10" s="12" t="s">
        <v>442</v>
      </c>
    </row>
    <row r="11" spans="1:4" ht="22.5">
      <c r="A11" s="1104">
        <v>43801.715543981481</v>
      </c>
      <c r="B11" s="12" t="s">
        <v>780</v>
      </c>
      <c r="C11" s="12" t="s">
        <v>442</v>
      </c>
    </row>
    <row r="12" spans="1:4">
      <c r="A12" s="1104">
        <v>45040.560393518521</v>
      </c>
      <c r="B12" s="12" t="s">
        <v>770</v>
      </c>
      <c r="C12" s="12" t="s">
        <v>442</v>
      </c>
    </row>
    <row r="13" spans="1:4">
      <c r="A13" s="1104">
        <v>45040.56040509259</v>
      </c>
      <c r="B13" s="12" t="s">
        <v>781</v>
      </c>
      <c r="C13" s="12" t="s">
        <v>442</v>
      </c>
    </row>
    <row r="14" spans="1:4">
      <c r="A14" s="1104">
        <v>45040.56077546296</v>
      </c>
      <c r="B14" s="12" t="s">
        <v>770</v>
      </c>
      <c r="C14" s="12" t="s">
        <v>442</v>
      </c>
    </row>
    <row r="15" spans="1:4">
      <c r="A15" s="1104">
        <v>45040.560787037037</v>
      </c>
      <c r="B15" s="12" t="s">
        <v>781</v>
      </c>
      <c r="C15" s="12" t="s">
        <v>442</v>
      </c>
    </row>
    <row r="16" spans="1:4">
      <c r="A16" s="1104">
        <v>45040.56144675926</v>
      </c>
      <c r="B16" s="12" t="s">
        <v>770</v>
      </c>
      <c r="C16" s="12" t="s">
        <v>442</v>
      </c>
    </row>
    <row r="17" spans="1:3">
      <c r="A17" s="1104">
        <v>45040.561469907407</v>
      </c>
      <c r="B17" s="12" t="s">
        <v>781</v>
      </c>
      <c r="C17" s="12" t="s">
        <v>442</v>
      </c>
    </row>
    <row r="18" spans="1:3">
      <c r="A18" s="1104">
        <v>45040.562847222223</v>
      </c>
      <c r="B18" s="12" t="s">
        <v>770</v>
      </c>
      <c r="C18" s="12" t="s">
        <v>442</v>
      </c>
    </row>
    <row r="19" spans="1:3">
      <c r="A19" s="1104">
        <v>45040.562858796293</v>
      </c>
      <c r="B19" s="12" t="s">
        <v>781</v>
      </c>
      <c r="C19" s="12" t="s">
        <v>442</v>
      </c>
    </row>
    <row r="20" spans="1:3">
      <c r="A20" s="1104">
        <v>45049.46334490741</v>
      </c>
      <c r="B20" s="12" t="s">
        <v>770</v>
      </c>
      <c r="C20" s="12" t="s">
        <v>442</v>
      </c>
    </row>
    <row r="21" spans="1:3">
      <c r="A21" s="1104">
        <v>45049.463379629633</v>
      </c>
      <c r="B21" s="12" t="s">
        <v>781</v>
      </c>
      <c r="C21" s="12" t="s">
        <v>442</v>
      </c>
    </row>
    <row r="22" spans="1:3">
      <c r="A22" s="1104">
        <v>45050.450277777774</v>
      </c>
      <c r="B22" s="12" t="s">
        <v>770</v>
      </c>
      <c r="C22" s="12" t="s">
        <v>442</v>
      </c>
    </row>
    <row r="23" spans="1:3">
      <c r="A23" s="1104">
        <v>45050.450289351851</v>
      </c>
      <c r="B23" s="12" t="s">
        <v>781</v>
      </c>
      <c r="C23" s="12" t="s">
        <v>442</v>
      </c>
    </row>
    <row r="24" spans="1:3">
      <c r="A24" s="1104">
        <v>45050.561423611114</v>
      </c>
      <c r="B24" s="12" t="s">
        <v>770</v>
      </c>
      <c r="C24"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4">
        <v>1</v>
      </c>
      <c r="E9" s="1329"/>
      <c r="F9" s="1331"/>
      <c r="G9" s="1319" t="s">
        <v>85</v>
      </c>
      <c r="H9" s="1184"/>
      <c r="I9" s="1184">
        <v>1</v>
      </c>
      <c r="J9" s="1325"/>
      <c r="K9" s="1224" t="s">
        <v>85</v>
      </c>
      <c r="L9" s="1170"/>
      <c r="M9" s="1170" t="s">
        <v>93</v>
      </c>
      <c r="N9" s="1328"/>
      <c r="O9" s="1224" t="s">
        <v>85</v>
      </c>
      <c r="P9" s="1170"/>
      <c r="Q9" s="1170" t="s">
        <v>93</v>
      </c>
      <c r="R9" s="1323"/>
      <c r="S9" s="1224" t="s">
        <v>85</v>
      </c>
      <c r="T9" s="1089"/>
      <c r="U9" s="1089" t="s">
        <v>93</v>
      </c>
      <c r="V9" s="1119"/>
      <c r="W9" s="308"/>
    </row>
    <row r="10" spans="1:23" s="741" customFormat="1" ht="17.100000000000001" customHeight="1">
      <c r="A10" s="205"/>
      <c r="C10" s="159"/>
      <c r="D10" s="1184"/>
      <c r="E10" s="1329"/>
      <c r="F10" s="1331"/>
      <c r="G10" s="1319"/>
      <c r="H10" s="1184"/>
      <c r="I10" s="1184"/>
      <c r="J10" s="1325"/>
      <c r="K10" s="1224"/>
      <c r="L10" s="1170"/>
      <c r="M10" s="1170"/>
      <c r="N10" s="1328"/>
      <c r="O10" s="1224"/>
      <c r="P10" s="1170"/>
      <c r="Q10" s="1170"/>
      <c r="R10" s="1323"/>
      <c r="S10" s="1224"/>
      <c r="T10" s="1091"/>
      <c r="U10" s="746"/>
      <c r="V10" s="747" t="s">
        <v>713</v>
      </c>
      <c r="W10" s="748"/>
    </row>
    <row r="11" spans="1:23" s="102" customFormat="1" ht="17.100000000000001" customHeight="1">
      <c r="A11" s="205"/>
      <c r="C11" s="159"/>
      <c r="D11" s="1177"/>
      <c r="E11" s="1330"/>
      <c r="F11" s="1332"/>
      <c r="G11" s="1177"/>
      <c r="H11" s="1177"/>
      <c r="I11" s="1177"/>
      <c r="J11" s="1326"/>
      <c r="K11" s="1177"/>
      <c r="L11" s="1177"/>
      <c r="M11" s="1177"/>
      <c r="N11" s="1323"/>
      <c r="O11" s="1177"/>
      <c r="P11" s="1090"/>
      <c r="Q11" s="746"/>
      <c r="R11" s="747" t="s">
        <v>712</v>
      </c>
      <c r="S11" s="743"/>
      <c r="T11" s="743"/>
      <c r="U11" s="743"/>
      <c r="V11" s="743"/>
      <c r="W11" s="748"/>
    </row>
    <row r="12" spans="1:23" s="102" customFormat="1" ht="17.100000000000001" customHeight="1">
      <c r="A12" s="205"/>
      <c r="C12" s="159"/>
      <c r="D12" s="1177"/>
      <c r="E12" s="1330"/>
      <c r="F12" s="1332"/>
      <c r="G12" s="1177"/>
      <c r="H12" s="1177"/>
      <c r="I12" s="1177"/>
      <c r="J12" s="1326"/>
      <c r="K12" s="1177"/>
      <c r="L12" s="746"/>
      <c r="M12" s="747"/>
      <c r="N12" s="747" t="s">
        <v>412</v>
      </c>
      <c r="O12" s="747"/>
      <c r="P12" s="747"/>
      <c r="Q12" s="747"/>
      <c r="R12" s="747"/>
      <c r="S12" s="743"/>
      <c r="T12" s="743"/>
      <c r="U12" s="743"/>
      <c r="V12" s="743"/>
      <c r="W12" s="748"/>
    </row>
    <row r="13" spans="1:23" s="102" customFormat="1" ht="17.25" customHeight="1">
      <c r="A13" s="205"/>
      <c r="C13" s="159"/>
      <c r="D13" s="1177"/>
      <c r="E13" s="1330"/>
      <c r="F13" s="1332"/>
      <c r="G13" s="1177"/>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24"/>
      <c r="E15" s="1333"/>
      <c r="F15" s="1318"/>
      <c r="G15" s="1320"/>
      <c r="H15" s="1184"/>
      <c r="I15" s="1184">
        <v>1</v>
      </c>
      <c r="J15" s="1325"/>
      <c r="K15" s="1224" t="s">
        <v>85</v>
      </c>
      <c r="L15" s="1170"/>
      <c r="M15" s="1170" t="s">
        <v>93</v>
      </c>
      <c r="N15" s="1328"/>
      <c r="O15" s="1224" t="s">
        <v>85</v>
      </c>
      <c r="P15" s="1170"/>
      <c r="Q15" s="1170" t="s">
        <v>93</v>
      </c>
      <c r="R15" s="1323"/>
      <c r="S15" s="1224" t="s">
        <v>85</v>
      </c>
      <c r="T15" s="1089"/>
      <c r="U15" s="1089" t="s">
        <v>93</v>
      </c>
      <c r="V15" s="1119"/>
      <c r="W15" s="308"/>
    </row>
    <row r="16" spans="1:23" s="744" customFormat="1" ht="16.5" customHeight="1">
      <c r="A16" s="750"/>
      <c r="B16" s="745"/>
      <c r="C16" s="749"/>
      <c r="D16" s="1324"/>
      <c r="E16" s="1333"/>
      <c r="F16" s="1318"/>
      <c r="G16" s="1320"/>
      <c r="H16" s="1184"/>
      <c r="I16" s="1184"/>
      <c r="J16" s="1325"/>
      <c r="K16" s="1224"/>
      <c r="L16" s="1170"/>
      <c r="M16" s="1170"/>
      <c r="N16" s="1328"/>
      <c r="O16" s="1224"/>
      <c r="P16" s="1170"/>
      <c r="Q16" s="1170"/>
      <c r="R16" s="1323"/>
      <c r="S16" s="1224"/>
      <c r="T16" s="1091"/>
      <c r="U16" s="746"/>
      <c r="V16" s="747" t="s">
        <v>713</v>
      </c>
      <c r="W16" s="748"/>
    </row>
    <row r="17" spans="1:36" ht="17.100000000000001" customHeight="1">
      <c r="A17" s="205"/>
      <c r="B17" s="102"/>
      <c r="C17" s="159"/>
      <c r="D17" s="1324"/>
      <c r="E17" s="1333"/>
      <c r="F17" s="1318"/>
      <c r="G17" s="1320"/>
      <c r="H17" s="1184"/>
      <c r="I17" s="1184"/>
      <c r="J17" s="1326"/>
      <c r="K17" s="1224"/>
      <c r="L17" s="1170"/>
      <c r="M17" s="1170"/>
      <c r="N17" s="1323"/>
      <c r="O17" s="1224"/>
      <c r="P17" s="1090"/>
      <c r="Q17" s="746"/>
      <c r="R17" s="747" t="s">
        <v>712</v>
      </c>
      <c r="S17" s="743"/>
      <c r="T17" s="743"/>
      <c r="U17" s="743"/>
      <c r="V17" s="743"/>
      <c r="W17" s="748"/>
    </row>
    <row r="18" spans="1:36" ht="17.100000000000001" customHeight="1">
      <c r="A18" s="205"/>
      <c r="B18" s="102"/>
      <c r="C18" s="159"/>
      <c r="D18" s="1324"/>
      <c r="E18" s="1333"/>
      <c r="F18" s="1318"/>
      <c r="G18" s="1320"/>
      <c r="H18" s="1184"/>
      <c r="I18" s="1184"/>
      <c r="J18" s="1326"/>
      <c r="K18" s="1224"/>
      <c r="L18" s="746"/>
      <c r="M18" s="747"/>
      <c r="N18" s="747" t="s">
        <v>412</v>
      </c>
      <c r="O18" s="747"/>
      <c r="P18" s="747"/>
      <c r="Q18" s="747"/>
      <c r="R18" s="747"/>
      <c r="S18" s="743"/>
      <c r="T18" s="743"/>
      <c r="U18" s="743"/>
      <c r="V18" s="743"/>
      <c r="W18" s="748"/>
    </row>
    <row r="19" spans="1:36" ht="17.100000000000001" customHeight="1">
      <c r="A19" s="205"/>
      <c r="B19" s="102"/>
      <c r="C19" s="159"/>
      <c r="D19" s="1324"/>
      <c r="E19" s="1333"/>
      <c r="F19" s="1318"/>
      <c r="G19" s="1320"/>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27" t="s">
        <v>298</v>
      </c>
      <c r="P27" s="1327"/>
      <c r="Q27" s="1327"/>
      <c r="R27" s="1274" t="s">
        <v>270</v>
      </c>
      <c r="S27" s="1274"/>
      <c r="T27" s="1274"/>
      <c r="U27" s="1244" t="s">
        <v>341</v>
      </c>
      <c r="W27" s="1321"/>
    </row>
    <row r="28" spans="1:36" ht="17.100000000000001" customHeight="1">
      <c r="O28" s="1275" t="s">
        <v>602</v>
      </c>
      <c r="P28" s="1275" t="s">
        <v>271</v>
      </c>
      <c r="Q28" s="1275"/>
      <c r="R28" s="1274"/>
      <c r="S28" s="1274"/>
      <c r="T28" s="1274"/>
      <c r="U28" s="1244"/>
      <c r="W28" s="1321"/>
    </row>
    <row r="29" spans="1:36" ht="37.5" customHeight="1">
      <c r="O29" s="1275"/>
      <c r="P29" s="104" t="s">
        <v>603</v>
      </c>
      <c r="Q29" s="104" t="s">
        <v>6</v>
      </c>
      <c r="R29" s="105" t="s">
        <v>274</v>
      </c>
      <c r="S29" s="1271" t="s">
        <v>273</v>
      </c>
      <c r="T29" s="1271"/>
      <c r="U29" s="1244"/>
      <c r="W29" s="1321"/>
    </row>
    <row r="30" spans="1:36" ht="17.100000000000001" customHeight="1">
      <c r="G30" s="157"/>
      <c r="H30" s="157"/>
      <c r="I30" s="157"/>
      <c r="J30" s="157"/>
      <c r="K30" s="157"/>
      <c r="L30" s="122"/>
      <c r="M30" s="433" t="s">
        <v>183</v>
      </c>
      <c r="N30" s="434"/>
      <c r="O30" s="1322"/>
      <c r="P30" s="1322"/>
      <c r="Q30" s="1322"/>
      <c r="R30" s="1322"/>
      <c r="S30" s="1322"/>
      <c r="T30" s="1322"/>
      <c r="U30" s="1322"/>
      <c r="V30" s="122"/>
      <c r="W30" s="122"/>
      <c r="X30" s="204"/>
      <c r="Y30" s="204"/>
      <c r="Z30" s="204"/>
      <c r="AA30" s="204"/>
      <c r="AB30" s="204"/>
      <c r="AC30" s="204"/>
      <c r="AD30" s="204"/>
      <c r="AE30" s="204"/>
      <c r="AF30" s="204"/>
      <c r="AG30" s="204"/>
      <c r="AH30" s="204"/>
      <c r="AI30" s="204"/>
      <c r="AJ30" s="204"/>
    </row>
    <row r="31" spans="1:36" s="525" customFormat="1" ht="22.5">
      <c r="A31" s="1217">
        <v>1</v>
      </c>
      <c r="B31" s="849"/>
      <c r="C31" s="849"/>
      <c r="D31" s="849"/>
      <c r="E31" s="850"/>
      <c r="F31" s="851"/>
      <c r="G31" s="851"/>
      <c r="H31" s="851"/>
      <c r="I31" s="852"/>
      <c r="J31" s="847"/>
      <c r="K31" s="854"/>
      <c r="L31" s="595">
        <f>mergeValue(A31)</f>
        <v>1</v>
      </c>
      <c r="M31" s="643" t="s">
        <v>20</v>
      </c>
      <c r="N31" s="648"/>
      <c r="O31" s="1254"/>
      <c r="P31" s="1255"/>
      <c r="Q31" s="1255"/>
      <c r="R31" s="1255"/>
      <c r="S31" s="1255"/>
      <c r="T31" s="1255"/>
      <c r="U31" s="1255"/>
      <c r="V31" s="1256"/>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17"/>
      <c r="B32" s="1217">
        <v>1</v>
      </c>
      <c r="C32" s="849"/>
      <c r="D32" s="849"/>
      <c r="E32" s="851"/>
      <c r="F32" s="851"/>
      <c r="G32" s="851"/>
      <c r="H32" s="851"/>
      <c r="I32" s="846"/>
      <c r="J32" s="845"/>
      <c r="K32" s="848"/>
      <c r="L32" s="595" t="str">
        <f>mergeValue(A32) &amp;"."&amp; mergeValue(B32)</f>
        <v>1.1</v>
      </c>
      <c r="M32" s="548" t="s">
        <v>16</v>
      </c>
      <c r="N32" s="648"/>
      <c r="O32" s="1254"/>
      <c r="P32" s="1255"/>
      <c r="Q32" s="1255"/>
      <c r="R32" s="1255"/>
      <c r="S32" s="1255"/>
      <c r="T32" s="1255"/>
      <c r="U32" s="1255"/>
      <c r="V32" s="1256"/>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17"/>
      <c r="B33" s="1217"/>
      <c r="C33" s="1217">
        <v>1</v>
      </c>
      <c r="D33" s="849"/>
      <c r="E33" s="851"/>
      <c r="F33" s="851"/>
      <c r="G33" s="851"/>
      <c r="H33" s="851"/>
      <c r="I33" s="853"/>
      <c r="J33" s="845"/>
      <c r="K33" s="848"/>
      <c r="L33" s="595" t="str">
        <f>mergeValue(A33) &amp;"."&amp; mergeValue(B33)&amp;"."&amp; mergeValue(C33)</f>
        <v>1.1.1</v>
      </c>
      <c r="M33" s="549" t="s">
        <v>7</v>
      </c>
      <c r="N33" s="648"/>
      <c r="O33" s="1254"/>
      <c r="P33" s="1255"/>
      <c r="Q33" s="1255"/>
      <c r="R33" s="1255"/>
      <c r="S33" s="1255"/>
      <c r="T33" s="1255"/>
      <c r="U33" s="1255"/>
      <c r="V33" s="1256"/>
      <c r="W33" s="632" t="s">
        <v>630</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17"/>
      <c r="B34" s="1217"/>
      <c r="C34" s="1217"/>
      <c r="D34" s="1217">
        <v>1</v>
      </c>
      <c r="E34" s="851"/>
      <c r="F34" s="851"/>
      <c r="G34" s="851"/>
      <c r="H34" s="851"/>
      <c r="I34" s="853"/>
      <c r="J34" s="845"/>
      <c r="K34" s="848"/>
      <c r="L34" s="595" t="str">
        <f>mergeValue(A34) &amp;"."&amp; mergeValue(B34)&amp;"."&amp; mergeValue(C34)&amp;"."&amp; mergeValue(D34)</f>
        <v>1.1.1.1</v>
      </c>
      <c r="M34" s="550" t="s">
        <v>22</v>
      </c>
      <c r="N34" s="648"/>
      <c r="O34" s="1254"/>
      <c r="P34" s="1255"/>
      <c r="Q34" s="1255"/>
      <c r="R34" s="1255"/>
      <c r="S34" s="1255"/>
      <c r="T34" s="1255"/>
      <c r="U34" s="1255"/>
      <c r="V34" s="1256"/>
      <c r="W34" s="632" t="s">
        <v>631</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17"/>
      <c r="B35" s="1217"/>
      <c r="C35" s="1217"/>
      <c r="D35" s="1217"/>
      <c r="E35" s="1217">
        <v>1</v>
      </c>
      <c r="F35" s="851"/>
      <c r="G35" s="851"/>
      <c r="H35" s="849">
        <v>1</v>
      </c>
      <c r="I35" s="1217">
        <v>1</v>
      </c>
      <c r="J35" s="851"/>
      <c r="K35" s="856"/>
      <c r="L35" s="595" t="str">
        <f>mergeValue(A35) &amp;"."&amp; mergeValue(B35)&amp;"."&amp; mergeValue(C35)&amp;"."&amp; mergeValue(D35)&amp;"."&amp; mergeValue(E35)</f>
        <v>1.1.1.1.1</v>
      </c>
      <c r="M35" s="556" t="s">
        <v>9</v>
      </c>
      <c r="N35" s="648"/>
      <c r="O35" s="1220"/>
      <c r="P35" s="1221"/>
      <c r="Q35" s="1221"/>
      <c r="R35" s="1221"/>
      <c r="S35" s="1221"/>
      <c r="T35" s="1221"/>
      <c r="U35" s="1221"/>
      <c r="V35" s="1222"/>
      <c r="W35" s="632" t="s">
        <v>635</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17"/>
      <c r="B36" s="1217"/>
      <c r="C36" s="1217"/>
      <c r="D36" s="1217"/>
      <c r="E36" s="1217"/>
      <c r="F36" s="1217">
        <v>1</v>
      </c>
      <c r="G36" s="849"/>
      <c r="H36" s="849"/>
      <c r="I36" s="1217"/>
      <c r="J36" s="1217">
        <v>1</v>
      </c>
      <c r="K36" s="857"/>
      <c r="L36" s="595" t="str">
        <f>mergeValue(A36) &amp;"."&amp; mergeValue(B36)&amp;"."&amp; mergeValue(C36)&amp;"."&amp; mergeValue(D36)&amp;"."&amp; mergeValue(E36)&amp;"."&amp; mergeValue(F36)</f>
        <v>1.1.1.1.1.1</v>
      </c>
      <c r="M36" s="557" t="s">
        <v>10</v>
      </c>
      <c r="N36" s="648"/>
      <c r="O36" s="1220"/>
      <c r="P36" s="1221"/>
      <c r="Q36" s="1221"/>
      <c r="R36" s="1221"/>
      <c r="S36" s="1221"/>
      <c r="T36" s="1221"/>
      <c r="U36" s="1221"/>
      <c r="V36" s="1222"/>
      <c r="W36" s="632" t="s">
        <v>633</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17"/>
      <c r="B37" s="1217"/>
      <c r="C37" s="1217"/>
      <c r="D37" s="1217"/>
      <c r="E37" s="1217"/>
      <c r="F37" s="1217"/>
      <c r="G37" s="849">
        <v>1</v>
      </c>
      <c r="H37" s="849"/>
      <c r="I37" s="1217"/>
      <c r="J37" s="1217"/>
      <c r="K37" s="857">
        <v>1</v>
      </c>
      <c r="L37" s="595" t="str">
        <f>mergeValue(A37) &amp;"."&amp; mergeValue(B37)&amp;"."&amp; mergeValue(C37)&amp;"."&amp; mergeValue(D37)&amp;"."&amp; mergeValue(E37)&amp;"."&amp; mergeValue(F37)&amp;"."&amp; mergeValue(G37)</f>
        <v>1.1.1.1.1.1.1</v>
      </c>
      <c r="M37" s="1071"/>
      <c r="N37" s="648"/>
      <c r="O37" s="564"/>
      <c r="P37" s="564"/>
      <c r="Q37" s="1096"/>
      <c r="R37" s="1223"/>
      <c r="S37" s="1224" t="s">
        <v>84</v>
      </c>
      <c r="T37" s="1223"/>
      <c r="U37" s="1224" t="s">
        <v>84</v>
      </c>
      <c r="V37" s="564"/>
      <c r="W37" s="1216" t="s">
        <v>652</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17"/>
      <c r="B38" s="1217"/>
      <c r="C38" s="1217"/>
      <c r="D38" s="1217"/>
      <c r="E38" s="1217"/>
      <c r="F38" s="1217"/>
      <c r="G38" s="849"/>
      <c r="H38" s="849"/>
      <c r="I38" s="1217"/>
      <c r="J38" s="1217"/>
      <c r="K38" s="857"/>
      <c r="L38" s="602"/>
      <c r="M38" s="648"/>
      <c r="N38" s="648"/>
      <c r="O38" s="564"/>
      <c r="P38" s="564"/>
      <c r="Q38" s="586" t="str">
        <f>R37 &amp; "-" &amp; T37</f>
        <v>-</v>
      </c>
      <c r="R38" s="1223"/>
      <c r="S38" s="1224"/>
      <c r="T38" s="1223"/>
      <c r="U38" s="1224"/>
      <c r="V38" s="564"/>
      <c r="W38" s="1216"/>
      <c r="X38" s="587"/>
      <c r="Y38" s="591"/>
      <c r="Z38" s="591" t="str">
        <f t="shared" si="0"/>
        <v/>
      </c>
      <c r="AA38" s="591"/>
      <c r="AB38" s="591"/>
      <c r="AC38" s="591"/>
      <c r="AD38" s="587"/>
      <c r="AE38" s="587"/>
      <c r="AF38" s="587"/>
      <c r="AG38" s="587"/>
      <c r="AH38" s="587"/>
      <c r="AI38" s="587"/>
      <c r="AJ38" s="587"/>
    </row>
    <row r="39" spans="1:36" s="525" customFormat="1" ht="15" customHeight="1">
      <c r="A39" s="1217"/>
      <c r="B39" s="1217"/>
      <c r="C39" s="1217"/>
      <c r="D39" s="1217"/>
      <c r="E39" s="1217"/>
      <c r="F39" s="1217"/>
      <c r="G39" s="851"/>
      <c r="H39" s="849"/>
      <c r="I39" s="1217"/>
      <c r="J39" s="1217"/>
      <c r="K39" s="856"/>
      <c r="L39" s="540"/>
      <c r="M39" s="559" t="s">
        <v>25</v>
      </c>
      <c r="N39" s="566"/>
      <c r="O39" s="566"/>
      <c r="P39" s="566"/>
      <c r="Q39" s="566"/>
      <c r="R39" s="566"/>
      <c r="S39" s="566"/>
      <c r="T39" s="566"/>
      <c r="U39" s="566"/>
      <c r="V39" s="562"/>
      <c r="W39" s="1216"/>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17"/>
      <c r="B40" s="1217"/>
      <c r="C40" s="1217"/>
      <c r="D40" s="1217"/>
      <c r="E40" s="1217"/>
      <c r="F40" s="851"/>
      <c r="G40" s="851"/>
      <c r="H40" s="849"/>
      <c r="I40" s="1217"/>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17"/>
      <c r="B41" s="1217"/>
      <c r="C41" s="1217"/>
      <c r="D41" s="1217"/>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17"/>
      <c r="B42" s="1217"/>
      <c r="C42" s="1217"/>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17"/>
      <c r="B43" s="1217"/>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17"/>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17">
        <v>1</v>
      </c>
      <c r="B49" s="867"/>
      <c r="C49" s="867"/>
      <c r="D49" s="867"/>
      <c r="E49" s="868"/>
      <c r="F49" s="869"/>
      <c r="G49" s="869"/>
      <c r="H49" s="869"/>
      <c r="I49" s="870"/>
      <c r="J49" s="865"/>
      <c r="K49" s="872"/>
      <c r="L49" s="595">
        <f>mergeValue(A49)</f>
        <v>1</v>
      </c>
      <c r="M49" s="643" t="s">
        <v>20</v>
      </c>
      <c r="N49" s="648"/>
      <c r="O49" s="1254"/>
      <c r="P49" s="1255"/>
      <c r="Q49" s="1255"/>
      <c r="R49" s="1255"/>
      <c r="S49" s="1255"/>
      <c r="T49" s="1255"/>
      <c r="U49" s="1255"/>
      <c r="V49" s="1256"/>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17"/>
      <c r="B50" s="1217">
        <v>1</v>
      </c>
      <c r="C50" s="867"/>
      <c r="D50" s="867"/>
      <c r="E50" s="869"/>
      <c r="F50" s="869"/>
      <c r="G50" s="869"/>
      <c r="H50" s="869"/>
      <c r="I50" s="864"/>
      <c r="J50" s="863"/>
      <c r="K50" s="866"/>
      <c r="L50" s="595" t="str">
        <f>mergeValue(A50) &amp;"."&amp; mergeValue(B50)</f>
        <v>1.1</v>
      </c>
      <c r="M50" s="548" t="s">
        <v>16</v>
      </c>
      <c r="N50" s="648"/>
      <c r="O50" s="1254"/>
      <c r="P50" s="1255"/>
      <c r="Q50" s="1255"/>
      <c r="R50" s="1255"/>
      <c r="S50" s="1255"/>
      <c r="T50" s="1255"/>
      <c r="U50" s="1255"/>
      <c r="V50" s="1256"/>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17"/>
      <c r="B51" s="1217"/>
      <c r="C51" s="1217">
        <v>1</v>
      </c>
      <c r="D51" s="867"/>
      <c r="E51" s="869"/>
      <c r="F51" s="869"/>
      <c r="G51" s="869"/>
      <c r="H51" s="869"/>
      <c r="I51" s="871"/>
      <c r="J51" s="863"/>
      <c r="K51" s="866"/>
      <c r="L51" s="595" t="str">
        <f>mergeValue(A51) &amp;"."&amp; mergeValue(B51)&amp;"."&amp; mergeValue(C51)</f>
        <v>1.1.1</v>
      </c>
      <c r="M51" s="549" t="s">
        <v>7</v>
      </c>
      <c r="N51" s="648"/>
      <c r="O51" s="1254"/>
      <c r="P51" s="1255"/>
      <c r="Q51" s="1255"/>
      <c r="R51" s="1255"/>
      <c r="S51" s="1255"/>
      <c r="T51" s="1255"/>
      <c r="U51" s="1255"/>
      <c r="V51" s="1256"/>
      <c r="W51" s="632" t="s">
        <v>630</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17"/>
      <c r="B52" s="1217"/>
      <c r="C52" s="1217"/>
      <c r="D52" s="1217">
        <v>1</v>
      </c>
      <c r="E52" s="869"/>
      <c r="F52" s="869"/>
      <c r="G52" s="869"/>
      <c r="H52" s="869"/>
      <c r="I52" s="871"/>
      <c r="J52" s="863"/>
      <c r="K52" s="866"/>
      <c r="L52" s="595" t="str">
        <f>mergeValue(A52) &amp;"."&amp; mergeValue(B52)&amp;"."&amp; mergeValue(C52)&amp;"."&amp; mergeValue(D52)</f>
        <v>1.1.1.1</v>
      </c>
      <c r="M52" s="550" t="s">
        <v>22</v>
      </c>
      <c r="N52" s="648"/>
      <c r="O52" s="1254"/>
      <c r="P52" s="1255"/>
      <c r="Q52" s="1255"/>
      <c r="R52" s="1255"/>
      <c r="S52" s="1255"/>
      <c r="T52" s="1255"/>
      <c r="U52" s="1255"/>
      <c r="V52" s="1256"/>
      <c r="W52" s="632" t="s">
        <v>631</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17"/>
      <c r="B53" s="1217"/>
      <c r="C53" s="1217"/>
      <c r="D53" s="1217"/>
      <c r="E53" s="1217">
        <v>1</v>
      </c>
      <c r="F53" s="869"/>
      <c r="G53" s="869"/>
      <c r="H53" s="867">
        <v>1</v>
      </c>
      <c r="I53" s="1217">
        <v>1</v>
      </c>
      <c r="J53" s="869"/>
      <c r="K53" s="874"/>
      <c r="L53" s="595" t="str">
        <f>mergeValue(A53) &amp;"."&amp; mergeValue(B53)&amp;"."&amp; mergeValue(C53)&amp;"."&amp; mergeValue(D53)&amp;"."&amp; mergeValue(E53)</f>
        <v>1.1.1.1.1</v>
      </c>
      <c r="M53" s="556" t="s">
        <v>9</v>
      </c>
      <c r="N53" s="648"/>
      <c r="O53" s="1220"/>
      <c r="P53" s="1221"/>
      <c r="Q53" s="1221"/>
      <c r="R53" s="1221"/>
      <c r="S53" s="1221"/>
      <c r="T53" s="1221"/>
      <c r="U53" s="1221"/>
      <c r="V53" s="1222"/>
      <c r="W53" s="632" t="s">
        <v>635</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17"/>
      <c r="B54" s="1217"/>
      <c r="C54" s="1217"/>
      <c r="D54" s="1217"/>
      <c r="E54" s="1217"/>
      <c r="F54" s="1217">
        <v>1</v>
      </c>
      <c r="G54" s="867"/>
      <c r="H54" s="867"/>
      <c r="I54" s="1217"/>
      <c r="J54" s="1217">
        <v>1</v>
      </c>
      <c r="K54" s="875"/>
      <c r="L54" s="595" t="str">
        <f>mergeValue(A54) &amp;"."&amp; mergeValue(B54)&amp;"."&amp; mergeValue(C54)&amp;"."&amp; mergeValue(D54)&amp;"."&amp; mergeValue(E54)&amp;"."&amp; mergeValue(F54)</f>
        <v>1.1.1.1.1.1</v>
      </c>
      <c r="M54" s="557" t="s">
        <v>10</v>
      </c>
      <c r="N54" s="648"/>
      <c r="O54" s="1220"/>
      <c r="P54" s="1221"/>
      <c r="Q54" s="1221"/>
      <c r="R54" s="1221"/>
      <c r="S54" s="1221"/>
      <c r="T54" s="1221"/>
      <c r="U54" s="1221"/>
      <c r="V54" s="1222"/>
      <c r="W54" s="632" t="s">
        <v>633</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17"/>
      <c r="B55" s="1217"/>
      <c r="C55" s="1217"/>
      <c r="D55" s="1217"/>
      <c r="E55" s="1217"/>
      <c r="F55" s="1217"/>
      <c r="G55" s="867">
        <v>1</v>
      </c>
      <c r="H55" s="867"/>
      <c r="I55" s="1217"/>
      <c r="J55" s="1217"/>
      <c r="K55" s="875">
        <v>1</v>
      </c>
      <c r="L55" s="595" t="str">
        <f>mergeValue(A55) &amp;"."&amp; mergeValue(B55)&amp;"."&amp; mergeValue(C55)&amp;"."&amp; mergeValue(D55)&amp;"."&amp; mergeValue(E55)&amp;"."&amp; mergeValue(F55)&amp;"."&amp; mergeValue(G55)</f>
        <v>1.1.1.1.1.1.1</v>
      </c>
      <c r="M55" s="1071"/>
      <c r="N55" s="648"/>
      <c r="O55" s="564"/>
      <c r="P55" s="564"/>
      <c r="Q55" s="1096"/>
      <c r="R55" s="1223"/>
      <c r="S55" s="1224" t="s">
        <v>84</v>
      </c>
      <c r="T55" s="1223"/>
      <c r="U55" s="1224" t="s">
        <v>84</v>
      </c>
      <c r="V55" s="564"/>
      <c r="W55" s="1216" t="s">
        <v>652</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17"/>
      <c r="B56" s="1217"/>
      <c r="C56" s="1217"/>
      <c r="D56" s="1217"/>
      <c r="E56" s="1217"/>
      <c r="F56" s="1217"/>
      <c r="G56" s="867"/>
      <c r="H56" s="867"/>
      <c r="I56" s="1217"/>
      <c r="J56" s="1217"/>
      <c r="K56" s="875"/>
      <c r="L56" s="602"/>
      <c r="M56" s="648"/>
      <c r="N56" s="648"/>
      <c r="O56" s="564"/>
      <c r="P56" s="564"/>
      <c r="Q56" s="586" t="str">
        <f>R55 &amp; "-" &amp; T55</f>
        <v>-</v>
      </c>
      <c r="R56" s="1223"/>
      <c r="S56" s="1224"/>
      <c r="T56" s="1223"/>
      <c r="U56" s="1224"/>
      <c r="V56" s="564"/>
      <c r="W56" s="1216"/>
      <c r="X56" s="587"/>
      <c r="Y56" s="591"/>
      <c r="Z56" s="591" t="str">
        <f t="shared" si="1"/>
        <v/>
      </c>
      <c r="AA56" s="591"/>
      <c r="AB56" s="591"/>
      <c r="AC56" s="591"/>
      <c r="AD56" s="587"/>
      <c r="AE56" s="587"/>
      <c r="AF56" s="587"/>
      <c r="AG56" s="587"/>
      <c r="AH56" s="587"/>
      <c r="AI56" s="587"/>
      <c r="AJ56" s="587"/>
    </row>
    <row r="57" spans="1:36" s="525" customFormat="1" ht="15" customHeight="1">
      <c r="A57" s="1217"/>
      <c r="B57" s="1217"/>
      <c r="C57" s="1217"/>
      <c r="D57" s="1217"/>
      <c r="E57" s="1217"/>
      <c r="F57" s="1217"/>
      <c r="G57" s="869"/>
      <c r="H57" s="867"/>
      <c r="I57" s="1217"/>
      <c r="J57" s="1217"/>
      <c r="K57" s="874"/>
      <c r="L57" s="540"/>
      <c r="M57" s="559" t="s">
        <v>25</v>
      </c>
      <c r="N57" s="566"/>
      <c r="O57" s="566"/>
      <c r="P57" s="566"/>
      <c r="Q57" s="566"/>
      <c r="R57" s="566"/>
      <c r="S57" s="566"/>
      <c r="T57" s="566"/>
      <c r="U57" s="566"/>
      <c r="V57" s="562"/>
      <c r="W57" s="1216"/>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17"/>
      <c r="B58" s="1217"/>
      <c r="C58" s="1217"/>
      <c r="D58" s="1217"/>
      <c r="E58" s="1217"/>
      <c r="F58" s="869"/>
      <c r="G58" s="869"/>
      <c r="H58" s="867"/>
      <c r="I58" s="1217"/>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17"/>
      <c r="B59" s="1217"/>
      <c r="C59" s="1217"/>
      <c r="D59" s="1217"/>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17"/>
      <c r="B60" s="1217"/>
      <c r="C60" s="1217"/>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17"/>
      <c r="B61" s="1217"/>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17"/>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17">
        <v>1</v>
      </c>
      <c r="B67" s="885"/>
      <c r="C67" s="885"/>
      <c r="D67" s="885"/>
      <c r="E67" s="886"/>
      <c r="F67" s="887"/>
      <c r="G67" s="887"/>
      <c r="H67" s="887"/>
      <c r="I67" s="888"/>
      <c r="J67" s="883"/>
      <c r="K67" s="890"/>
      <c r="L67" s="595">
        <f>mergeValue(A67)</f>
        <v>1</v>
      </c>
      <c r="M67" s="643" t="s">
        <v>20</v>
      </c>
      <c r="N67" s="648"/>
      <c r="O67" s="1254"/>
      <c r="P67" s="1255"/>
      <c r="Q67" s="1255"/>
      <c r="R67" s="1255"/>
      <c r="S67" s="1255"/>
      <c r="T67" s="1255"/>
      <c r="U67" s="1255"/>
      <c r="V67" s="1256"/>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17"/>
      <c r="B68" s="1217">
        <v>1</v>
      </c>
      <c r="C68" s="885"/>
      <c r="D68" s="885"/>
      <c r="E68" s="887"/>
      <c r="F68" s="887"/>
      <c r="G68" s="887"/>
      <c r="H68" s="887"/>
      <c r="I68" s="882"/>
      <c r="J68" s="881"/>
      <c r="K68" s="884"/>
      <c r="L68" s="595" t="str">
        <f>mergeValue(A68) &amp;"."&amp; mergeValue(B68)</f>
        <v>1.1</v>
      </c>
      <c r="M68" s="548" t="s">
        <v>16</v>
      </c>
      <c r="N68" s="648"/>
      <c r="O68" s="1254"/>
      <c r="P68" s="1255"/>
      <c r="Q68" s="1255"/>
      <c r="R68" s="1255"/>
      <c r="S68" s="1255"/>
      <c r="T68" s="1255"/>
      <c r="U68" s="1255"/>
      <c r="V68" s="1256"/>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17"/>
      <c r="B69" s="1217"/>
      <c r="C69" s="1217">
        <v>1</v>
      </c>
      <c r="D69" s="885"/>
      <c r="E69" s="887"/>
      <c r="F69" s="887"/>
      <c r="G69" s="887"/>
      <c r="H69" s="887"/>
      <c r="I69" s="889"/>
      <c r="J69" s="881"/>
      <c r="K69" s="884"/>
      <c r="L69" s="595" t="str">
        <f>mergeValue(A69) &amp;"."&amp; mergeValue(B69)&amp;"."&amp; mergeValue(C69)</f>
        <v>1.1.1</v>
      </c>
      <c r="M69" s="549" t="s">
        <v>7</v>
      </c>
      <c r="N69" s="648"/>
      <c r="O69" s="1254"/>
      <c r="P69" s="1255"/>
      <c r="Q69" s="1255"/>
      <c r="R69" s="1255"/>
      <c r="S69" s="1255"/>
      <c r="T69" s="1255"/>
      <c r="U69" s="1255"/>
      <c r="V69" s="1256"/>
      <c r="W69" s="632" t="s">
        <v>630</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17"/>
      <c r="B70" s="1217"/>
      <c r="C70" s="1217"/>
      <c r="D70" s="1217">
        <v>1</v>
      </c>
      <c r="E70" s="887"/>
      <c r="F70" s="887"/>
      <c r="G70" s="887"/>
      <c r="H70" s="887"/>
      <c r="I70" s="889"/>
      <c r="J70" s="881"/>
      <c r="K70" s="884"/>
      <c r="L70" s="595" t="str">
        <f>mergeValue(A70) &amp;"."&amp; mergeValue(B70)&amp;"."&amp; mergeValue(C70)&amp;"."&amp; mergeValue(D70)</f>
        <v>1.1.1.1</v>
      </c>
      <c r="M70" s="550" t="s">
        <v>22</v>
      </c>
      <c r="N70" s="648"/>
      <c r="O70" s="1254"/>
      <c r="P70" s="1255"/>
      <c r="Q70" s="1255"/>
      <c r="R70" s="1255"/>
      <c r="S70" s="1255"/>
      <c r="T70" s="1255"/>
      <c r="U70" s="1255"/>
      <c r="V70" s="1256"/>
      <c r="W70" s="632" t="s">
        <v>631</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17"/>
      <c r="B71" s="1217"/>
      <c r="C71" s="1217"/>
      <c r="D71" s="1217"/>
      <c r="E71" s="1217">
        <v>1</v>
      </c>
      <c r="F71" s="887"/>
      <c r="G71" s="887"/>
      <c r="H71" s="885">
        <v>1</v>
      </c>
      <c r="I71" s="1217">
        <v>1</v>
      </c>
      <c r="J71" s="887"/>
      <c r="K71" s="892"/>
      <c r="L71" s="595" t="str">
        <f>mergeValue(A71) &amp;"."&amp; mergeValue(B71)&amp;"."&amp; mergeValue(C71)&amp;"."&amp; mergeValue(D71)&amp;"."&amp; mergeValue(E71)</f>
        <v>1.1.1.1.1</v>
      </c>
      <c r="M71" s="556" t="s">
        <v>9</v>
      </c>
      <c r="N71" s="648"/>
      <c r="O71" s="1220"/>
      <c r="P71" s="1221"/>
      <c r="Q71" s="1221"/>
      <c r="R71" s="1221"/>
      <c r="S71" s="1221"/>
      <c r="T71" s="1221"/>
      <c r="U71" s="1221"/>
      <c r="V71" s="1222"/>
      <c r="W71" s="632" t="s">
        <v>635</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17"/>
      <c r="B72" s="1217"/>
      <c r="C72" s="1217"/>
      <c r="D72" s="1217"/>
      <c r="E72" s="1217"/>
      <c r="F72" s="1217">
        <v>1</v>
      </c>
      <c r="G72" s="885"/>
      <c r="H72" s="885"/>
      <c r="I72" s="1217"/>
      <c r="J72" s="1217">
        <v>1</v>
      </c>
      <c r="K72" s="893"/>
      <c r="L72" s="595" t="str">
        <f>mergeValue(A72) &amp;"."&amp; mergeValue(B72)&amp;"."&amp; mergeValue(C72)&amp;"."&amp; mergeValue(D72)&amp;"."&amp; mergeValue(E72)&amp;"."&amp; mergeValue(F72)</f>
        <v>1.1.1.1.1.1</v>
      </c>
      <c r="M72" s="557" t="s">
        <v>10</v>
      </c>
      <c r="N72" s="648"/>
      <c r="O72" s="1220"/>
      <c r="P72" s="1221"/>
      <c r="Q72" s="1221"/>
      <c r="R72" s="1221"/>
      <c r="S72" s="1221"/>
      <c r="T72" s="1221"/>
      <c r="U72" s="1221"/>
      <c r="V72" s="1222"/>
      <c r="W72" s="632" t="s">
        <v>633</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17"/>
      <c r="B73" s="1217"/>
      <c r="C73" s="1217"/>
      <c r="D73" s="1217"/>
      <c r="E73" s="1217"/>
      <c r="F73" s="1217"/>
      <c r="G73" s="885">
        <v>1</v>
      </c>
      <c r="H73" s="885"/>
      <c r="I73" s="1217"/>
      <c r="J73" s="1217"/>
      <c r="K73" s="893">
        <v>1</v>
      </c>
      <c r="L73" s="595" t="str">
        <f>mergeValue(A73) &amp;"."&amp; mergeValue(B73)&amp;"."&amp; mergeValue(C73)&amp;"."&amp; mergeValue(D73)&amp;"."&amp; mergeValue(E73)&amp;"."&amp; mergeValue(F73)&amp;"."&amp; mergeValue(G73)</f>
        <v>1.1.1.1.1.1.1</v>
      </c>
      <c r="M73" s="1071"/>
      <c r="N73" s="648"/>
      <c r="O73" s="564"/>
      <c r="P73" s="564"/>
      <c r="Q73" s="1096"/>
      <c r="R73" s="1223"/>
      <c r="S73" s="1224" t="s">
        <v>84</v>
      </c>
      <c r="T73" s="1223"/>
      <c r="U73" s="1224" t="s">
        <v>84</v>
      </c>
      <c r="V73" s="564"/>
      <c r="W73" s="1216" t="s">
        <v>652</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17"/>
      <c r="B74" s="1217"/>
      <c r="C74" s="1217"/>
      <c r="D74" s="1217"/>
      <c r="E74" s="1217"/>
      <c r="F74" s="1217"/>
      <c r="G74" s="885"/>
      <c r="H74" s="885"/>
      <c r="I74" s="1217"/>
      <c r="J74" s="1217"/>
      <c r="K74" s="893"/>
      <c r="L74" s="602"/>
      <c r="M74" s="648"/>
      <c r="N74" s="648"/>
      <c r="O74" s="564"/>
      <c r="P74" s="564"/>
      <c r="Q74" s="586" t="str">
        <f>R73 &amp; "-" &amp; T73</f>
        <v>-</v>
      </c>
      <c r="R74" s="1223"/>
      <c r="S74" s="1224"/>
      <c r="T74" s="1223"/>
      <c r="U74" s="1224"/>
      <c r="V74" s="564"/>
      <c r="W74" s="1216"/>
      <c r="X74" s="587"/>
      <c r="Y74" s="591"/>
      <c r="Z74" s="591" t="str">
        <f t="shared" si="2"/>
        <v/>
      </c>
      <c r="AA74" s="591"/>
      <c r="AB74" s="591"/>
      <c r="AC74" s="591"/>
      <c r="AD74" s="587"/>
      <c r="AE74" s="587"/>
      <c r="AF74" s="587"/>
      <c r="AG74" s="587"/>
      <c r="AH74" s="587"/>
      <c r="AI74" s="587"/>
      <c r="AJ74" s="587"/>
    </row>
    <row r="75" spans="1:36" s="525" customFormat="1" ht="15" customHeight="1">
      <c r="A75" s="1217"/>
      <c r="B75" s="1217"/>
      <c r="C75" s="1217"/>
      <c r="D75" s="1217"/>
      <c r="E75" s="1217"/>
      <c r="F75" s="1217"/>
      <c r="G75" s="887"/>
      <c r="H75" s="885"/>
      <c r="I75" s="1217"/>
      <c r="J75" s="1217"/>
      <c r="K75" s="892"/>
      <c r="L75" s="540"/>
      <c r="M75" s="559" t="s">
        <v>25</v>
      </c>
      <c r="N75" s="566"/>
      <c r="O75" s="566"/>
      <c r="P75" s="566"/>
      <c r="Q75" s="566"/>
      <c r="R75" s="566"/>
      <c r="S75" s="566"/>
      <c r="T75" s="566"/>
      <c r="U75" s="566"/>
      <c r="V75" s="562"/>
      <c r="W75" s="1216"/>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17"/>
      <c r="B76" s="1217"/>
      <c r="C76" s="1217"/>
      <c r="D76" s="1217"/>
      <c r="E76" s="1217"/>
      <c r="F76" s="887"/>
      <c r="G76" s="887"/>
      <c r="H76" s="885"/>
      <c r="I76" s="1217"/>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17"/>
      <c r="B77" s="1217"/>
      <c r="C77" s="1217"/>
      <c r="D77" s="1217"/>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17"/>
      <c r="B78" s="1217"/>
      <c r="C78" s="1217"/>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17"/>
      <c r="B79" s="1217"/>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17"/>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17">
        <v>1</v>
      </c>
      <c r="B85" s="921"/>
      <c r="C85" s="921"/>
      <c r="D85" s="921"/>
      <c r="E85" s="922"/>
      <c r="F85" s="923"/>
      <c r="G85" s="921"/>
      <c r="H85" s="921"/>
      <c r="I85" s="924"/>
      <c r="J85" s="919"/>
      <c r="K85" s="928">
        <v>1</v>
      </c>
      <c r="L85" s="595">
        <f>mergeValue(A85)</f>
        <v>1</v>
      </c>
      <c r="M85" s="643" t="s">
        <v>20</v>
      </c>
      <c r="N85" s="582"/>
      <c r="O85" s="1311"/>
      <c r="P85" s="1312"/>
      <c r="Q85" s="1312"/>
      <c r="R85" s="1312"/>
      <c r="S85" s="1312"/>
      <c r="T85" s="1312"/>
      <c r="U85" s="1312"/>
      <c r="V85" s="1313"/>
      <c r="W85" s="632" t="s">
        <v>655</v>
      </c>
      <c r="X85" s="587"/>
      <c r="Y85" s="587"/>
      <c r="Z85" s="587"/>
      <c r="AA85" s="587"/>
      <c r="AB85" s="587"/>
      <c r="AC85" s="587"/>
      <c r="AD85" s="587"/>
      <c r="AE85" s="587"/>
      <c r="AF85" s="587"/>
      <c r="AG85" s="587"/>
      <c r="AH85" s="587"/>
      <c r="AI85" s="587"/>
    </row>
    <row r="86" spans="1:36" s="525" customFormat="1" ht="22.5">
      <c r="A86" s="1217"/>
      <c r="B86" s="1217">
        <v>1</v>
      </c>
      <c r="C86" s="921"/>
      <c r="D86" s="921"/>
      <c r="E86" s="923"/>
      <c r="F86" s="923"/>
      <c r="G86" s="921"/>
      <c r="H86" s="921"/>
      <c r="I86" s="918"/>
      <c r="J86" s="917"/>
      <c r="K86" s="928">
        <v>1</v>
      </c>
      <c r="L86" s="595" t="str">
        <f>mergeValue(A86) &amp;"."&amp; mergeValue(B86)</f>
        <v>1.1</v>
      </c>
      <c r="M86" s="548" t="s">
        <v>16</v>
      </c>
      <c r="N86" s="582"/>
      <c r="O86" s="1311"/>
      <c r="P86" s="1312"/>
      <c r="Q86" s="1312"/>
      <c r="R86" s="1312"/>
      <c r="S86" s="1312"/>
      <c r="T86" s="1312"/>
      <c r="U86" s="1312"/>
      <c r="V86" s="1313"/>
      <c r="W86" s="632" t="s">
        <v>477</v>
      </c>
      <c r="X86" s="587"/>
      <c r="Y86" s="587"/>
      <c r="Z86" s="587"/>
      <c r="AA86" s="587"/>
      <c r="AB86" s="587"/>
      <c r="AC86" s="587"/>
      <c r="AD86" s="587"/>
      <c r="AE86" s="587"/>
      <c r="AF86" s="587"/>
      <c r="AG86" s="587"/>
      <c r="AH86" s="587"/>
      <c r="AI86" s="587"/>
    </row>
    <row r="87" spans="1:36" s="525" customFormat="1" ht="22.5">
      <c r="A87" s="1217"/>
      <c r="B87" s="1217"/>
      <c r="C87" s="1217">
        <v>1</v>
      </c>
      <c r="D87" s="921"/>
      <c r="E87" s="923"/>
      <c r="F87" s="923"/>
      <c r="G87" s="921"/>
      <c r="H87" s="921"/>
      <c r="I87" s="925"/>
      <c r="J87" s="917"/>
      <c r="K87" s="928">
        <v>1</v>
      </c>
      <c r="L87" s="595" t="str">
        <f>mergeValue(A87) &amp;"."&amp; mergeValue(B87)&amp;"."&amp; mergeValue(C87)</f>
        <v>1.1.1</v>
      </c>
      <c r="M87" s="549" t="s">
        <v>7</v>
      </c>
      <c r="N87" s="582"/>
      <c r="O87" s="1311"/>
      <c r="P87" s="1312"/>
      <c r="Q87" s="1312"/>
      <c r="R87" s="1312"/>
      <c r="S87" s="1312"/>
      <c r="T87" s="1312"/>
      <c r="U87" s="1312"/>
      <c r="V87" s="1313"/>
      <c r="W87" s="632" t="s">
        <v>630</v>
      </c>
      <c r="X87" s="587"/>
      <c r="Y87" s="587"/>
      <c r="Z87" s="587"/>
      <c r="AA87" s="587"/>
      <c r="AB87" s="587"/>
      <c r="AC87" s="587"/>
      <c r="AD87" s="587"/>
      <c r="AE87" s="587"/>
      <c r="AF87" s="587"/>
      <c r="AG87" s="587"/>
      <c r="AH87" s="587"/>
      <c r="AI87" s="587"/>
    </row>
    <row r="88" spans="1:36" s="525" customFormat="1" ht="22.5">
      <c r="A88" s="1217"/>
      <c r="B88" s="1217"/>
      <c r="C88" s="1217"/>
      <c r="D88" s="1217">
        <v>1</v>
      </c>
      <c r="E88" s="923"/>
      <c r="F88" s="923"/>
      <c r="G88" s="921"/>
      <c r="H88" s="921"/>
      <c r="I88" s="1217">
        <v>1</v>
      </c>
      <c r="J88" s="917"/>
      <c r="K88" s="928">
        <v>1</v>
      </c>
      <c r="L88" s="595" t="str">
        <f>mergeValue(A88) &amp;"."&amp; mergeValue(B88)&amp;"."&amp; mergeValue(C88)&amp;"."&amp; mergeValue(D88)</f>
        <v>1.1.1.1</v>
      </c>
      <c r="M88" s="550" t="s">
        <v>22</v>
      </c>
      <c r="N88" s="582"/>
      <c r="O88" s="1311"/>
      <c r="P88" s="1312"/>
      <c r="Q88" s="1312"/>
      <c r="R88" s="1312"/>
      <c r="S88" s="1312"/>
      <c r="T88" s="1312"/>
      <c r="U88" s="1312"/>
      <c r="V88" s="1313"/>
      <c r="W88" s="632" t="s">
        <v>631</v>
      </c>
      <c r="X88" s="587"/>
      <c r="Y88" s="587"/>
      <c r="Z88" s="587"/>
      <c r="AA88" s="587"/>
      <c r="AB88" s="587"/>
      <c r="AC88" s="587"/>
      <c r="AD88" s="587"/>
      <c r="AE88" s="587"/>
      <c r="AF88" s="587"/>
      <c r="AG88" s="587"/>
      <c r="AH88" s="587"/>
      <c r="AI88" s="587"/>
    </row>
    <row r="89" spans="1:36" s="525" customFormat="1" ht="11.25" hidden="1" customHeight="1">
      <c r="A89" s="1217"/>
      <c r="B89" s="1217"/>
      <c r="C89" s="1217"/>
      <c r="D89" s="1217"/>
      <c r="E89" s="1217">
        <v>1</v>
      </c>
      <c r="F89" s="923"/>
      <c r="G89" s="921"/>
      <c r="H89" s="921"/>
      <c r="I89" s="1217"/>
      <c r="J89" s="923"/>
      <c r="K89" s="928">
        <v>1</v>
      </c>
      <c r="L89" s="595"/>
      <c r="M89" s="556"/>
      <c r="N89" s="583"/>
      <c r="O89" s="1315"/>
      <c r="P89" s="1334"/>
      <c r="Q89" s="1334"/>
      <c r="R89" s="1334"/>
      <c r="S89" s="1334"/>
      <c r="T89" s="1334"/>
      <c r="U89" s="1334"/>
      <c r="V89" s="1335"/>
      <c r="W89" s="561"/>
      <c r="X89" s="587"/>
      <c r="Y89" s="587"/>
      <c r="Z89" s="587"/>
      <c r="AA89" s="587"/>
      <c r="AB89" s="587"/>
      <c r="AC89" s="587"/>
      <c r="AD89" s="587"/>
      <c r="AE89" s="587"/>
      <c r="AF89" s="587"/>
      <c r="AG89" s="587"/>
      <c r="AH89" s="587"/>
      <c r="AI89" s="587"/>
    </row>
    <row r="90" spans="1:36" s="525" customFormat="1" ht="90">
      <c r="A90" s="1217"/>
      <c r="B90" s="1217"/>
      <c r="C90" s="1217"/>
      <c r="D90" s="1217"/>
      <c r="E90" s="1217"/>
      <c r="F90" s="1217">
        <v>1</v>
      </c>
      <c r="G90" s="921"/>
      <c r="H90" s="921"/>
      <c r="I90" s="1217"/>
      <c r="J90" s="1252"/>
      <c r="K90" s="928">
        <v>1</v>
      </c>
      <c r="L90" s="595" t="str">
        <f>mergeValue(A90) &amp;"."&amp; mergeValue(B90)&amp;"."&amp; mergeValue(C90)&amp;"."&amp; mergeValue(D90)&amp;"."&amp;  mergeValue(F90)</f>
        <v>1.1.1.1.1</v>
      </c>
      <c r="M90" s="556" t="s">
        <v>10</v>
      </c>
      <c r="N90" s="583"/>
      <c r="O90" s="1220"/>
      <c r="P90" s="1221"/>
      <c r="Q90" s="1221"/>
      <c r="R90" s="1221"/>
      <c r="S90" s="1221"/>
      <c r="T90" s="1221"/>
      <c r="U90" s="1221"/>
      <c r="V90" s="1222"/>
      <c r="W90" s="632" t="s">
        <v>632</v>
      </c>
      <c r="X90" s="587"/>
      <c r="Y90" s="591" t="str">
        <f>strCheckUnique(Z90:Z93)</f>
        <v/>
      </c>
      <c r="Z90" s="587"/>
      <c r="AA90" s="591"/>
      <c r="AB90" s="587"/>
      <c r="AC90" s="587"/>
      <c r="AD90" s="587"/>
      <c r="AE90" s="587"/>
      <c r="AF90" s="587"/>
      <c r="AG90" s="587"/>
      <c r="AH90" s="587"/>
      <c r="AI90" s="587"/>
    </row>
    <row r="91" spans="1:36" s="525" customFormat="1" ht="192" customHeight="1">
      <c r="A91" s="1217"/>
      <c r="B91" s="1217"/>
      <c r="C91" s="1217"/>
      <c r="D91" s="1217"/>
      <c r="E91" s="1217"/>
      <c r="F91" s="1217"/>
      <c r="G91" s="921">
        <v>1</v>
      </c>
      <c r="H91" s="921"/>
      <c r="I91" s="1217"/>
      <c r="J91" s="1252"/>
      <c r="K91" s="920"/>
      <c r="L91" s="595" t="str">
        <f>mergeValue(A91) &amp;"."&amp; mergeValue(B91)&amp;"."&amp; mergeValue(C91)&amp;"."&amp; mergeValue(D91)&amp;"."&amp;  mergeValue(F91)&amp;"."&amp;  mergeValue(G91)</f>
        <v>1.1.1.1.1.1</v>
      </c>
      <c r="M91" s="1071"/>
      <c r="N91" s="588"/>
      <c r="O91" s="564"/>
      <c r="P91" s="564"/>
      <c r="Q91" s="564"/>
      <c r="R91" s="1253"/>
      <c r="S91" s="1224" t="s">
        <v>84</v>
      </c>
      <c r="T91" s="1253"/>
      <c r="U91" s="1224" t="s">
        <v>84</v>
      </c>
      <c r="V91" s="539"/>
      <c r="W91" s="1216" t="s">
        <v>656</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17"/>
      <c r="B92" s="1217"/>
      <c r="C92" s="1217"/>
      <c r="D92" s="1217"/>
      <c r="E92" s="1217"/>
      <c r="F92" s="1217"/>
      <c r="G92" s="921"/>
      <c r="H92" s="921"/>
      <c r="I92" s="1217"/>
      <c r="J92" s="1252"/>
      <c r="K92" s="928">
        <v>1</v>
      </c>
      <c r="L92" s="602"/>
      <c r="M92" s="648"/>
      <c r="N92" s="588"/>
      <c r="O92" s="564"/>
      <c r="P92" s="564"/>
      <c r="Q92" s="586" t="str">
        <f>R91 &amp; "-" &amp; T91</f>
        <v>-</v>
      </c>
      <c r="R92" s="1253"/>
      <c r="S92" s="1224"/>
      <c r="T92" s="1253"/>
      <c r="U92" s="1224"/>
      <c r="V92" s="539"/>
      <c r="W92" s="1216"/>
      <c r="X92" s="587"/>
      <c r="Y92" s="591"/>
      <c r="Z92" s="591"/>
      <c r="AA92" s="591"/>
      <c r="AB92" s="591"/>
      <c r="AC92" s="591"/>
      <c r="AD92" s="587"/>
      <c r="AE92" s="587"/>
      <c r="AF92" s="587"/>
      <c r="AG92" s="587"/>
      <c r="AH92" s="587"/>
      <c r="AI92" s="587"/>
    </row>
    <row r="93" spans="1:36" s="524" customFormat="1" ht="15" customHeight="1">
      <c r="A93" s="1217"/>
      <c r="B93" s="1217"/>
      <c r="C93" s="1217"/>
      <c r="D93" s="1217"/>
      <c r="E93" s="1217"/>
      <c r="F93" s="1217"/>
      <c r="G93" s="921"/>
      <c r="H93" s="921"/>
      <c r="I93" s="1217"/>
      <c r="J93" s="1252"/>
      <c r="K93" s="928">
        <v>1</v>
      </c>
      <c r="L93" s="540"/>
      <c r="M93" s="558" t="s">
        <v>25</v>
      </c>
      <c r="N93" s="553"/>
      <c r="O93" s="547"/>
      <c r="P93" s="547"/>
      <c r="Q93" s="547"/>
      <c r="R93" s="575"/>
      <c r="S93" s="566"/>
      <c r="T93" s="565"/>
      <c r="U93" s="553"/>
      <c r="V93" s="562"/>
      <c r="W93" s="1216"/>
      <c r="X93" s="589"/>
      <c r="Y93" s="589"/>
      <c r="Z93" s="589"/>
      <c r="AA93" s="589"/>
      <c r="AB93" s="589"/>
      <c r="AC93" s="589"/>
      <c r="AD93" s="589"/>
      <c r="AE93" s="589"/>
      <c r="AF93" s="589"/>
      <c r="AG93" s="589"/>
      <c r="AH93" s="589"/>
      <c r="AI93" s="589"/>
    </row>
    <row r="94" spans="1:36" s="524" customFormat="1" ht="15" customHeight="1">
      <c r="A94" s="1217"/>
      <c r="B94" s="1217"/>
      <c r="C94" s="1217"/>
      <c r="D94" s="1217"/>
      <c r="E94" s="1217"/>
      <c r="F94" s="923"/>
      <c r="G94" s="923"/>
      <c r="H94" s="921"/>
      <c r="I94" s="1217"/>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17"/>
      <c r="B95" s="1217"/>
      <c r="C95" s="1217"/>
      <c r="D95" s="1217"/>
      <c r="E95" s="923"/>
      <c r="F95" s="923"/>
      <c r="G95" s="923"/>
      <c r="H95" s="921"/>
      <c r="I95" s="1217"/>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17"/>
      <c r="B96" s="1217"/>
      <c r="C96" s="1217"/>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17"/>
      <c r="B97" s="1217"/>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17"/>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17">
        <v>1</v>
      </c>
      <c r="B103" s="1081"/>
      <c r="C103" s="1081"/>
      <c r="D103" s="1081"/>
      <c r="E103" s="1082"/>
      <c r="F103" s="1083"/>
      <c r="G103" s="1081"/>
      <c r="H103" s="1081"/>
      <c r="I103" s="1062"/>
      <c r="J103" s="1067"/>
      <c r="K103" s="1067"/>
      <c r="L103" s="595">
        <f>mergeValue(A103)</f>
        <v>1</v>
      </c>
      <c r="M103" s="643" t="s">
        <v>20</v>
      </c>
      <c r="N103" s="582"/>
      <c r="O103" s="1311"/>
      <c r="P103" s="1312"/>
      <c r="Q103" s="1312"/>
      <c r="R103" s="1312"/>
      <c r="S103" s="1312"/>
      <c r="T103" s="1312"/>
      <c r="U103" s="1312"/>
      <c r="V103" s="1312"/>
      <c r="W103" s="1312"/>
      <c r="X103" s="1312"/>
      <c r="Y103" s="1312"/>
      <c r="Z103" s="1312"/>
      <c r="AA103" s="1313"/>
      <c r="AB103" s="632" t="s">
        <v>476</v>
      </c>
      <c r="AC103" s="587"/>
      <c r="AD103" s="587"/>
      <c r="AE103" s="587"/>
      <c r="AF103" s="587"/>
      <c r="AG103" s="587"/>
      <c r="AH103" s="587"/>
      <c r="AI103" s="587"/>
      <c r="AJ103" s="587"/>
      <c r="AK103" s="587"/>
      <c r="AL103" s="587"/>
      <c r="AM103" s="587"/>
      <c r="AN103" s="587"/>
    </row>
    <row r="104" spans="1:40" s="525" customFormat="1" ht="22.5">
      <c r="A104" s="1217"/>
      <c r="B104" s="1217">
        <v>1</v>
      </c>
      <c r="C104" s="1081"/>
      <c r="D104" s="1081"/>
      <c r="E104" s="1083"/>
      <c r="F104" s="1083"/>
      <c r="G104" s="1081"/>
      <c r="H104" s="1081"/>
      <c r="I104" s="1069"/>
      <c r="J104" s="1064"/>
      <c r="K104" s="1063"/>
      <c r="L104" s="595" t="str">
        <f>mergeValue(A104) &amp;"."&amp; mergeValue(B104)</f>
        <v>1.1</v>
      </c>
      <c r="M104" s="548" t="s">
        <v>16</v>
      </c>
      <c r="N104" s="582"/>
      <c r="O104" s="1311"/>
      <c r="P104" s="1312"/>
      <c r="Q104" s="1312"/>
      <c r="R104" s="1312"/>
      <c r="S104" s="1312"/>
      <c r="T104" s="1312"/>
      <c r="U104" s="1312"/>
      <c r="V104" s="1312"/>
      <c r="W104" s="1312"/>
      <c r="X104" s="1312"/>
      <c r="Y104" s="1312"/>
      <c r="Z104" s="1312"/>
      <c r="AA104" s="1313"/>
      <c r="AB104" s="632" t="s">
        <v>477</v>
      </c>
      <c r="AC104" s="587"/>
      <c r="AD104" s="587"/>
      <c r="AE104" s="587"/>
      <c r="AF104" s="587"/>
      <c r="AG104" s="587"/>
      <c r="AH104" s="587"/>
      <c r="AI104" s="587"/>
      <c r="AJ104" s="587"/>
      <c r="AK104" s="587"/>
      <c r="AL104" s="587"/>
      <c r="AM104" s="587"/>
      <c r="AN104" s="587"/>
    </row>
    <row r="105" spans="1:40" s="525" customFormat="1" ht="22.5">
      <c r="A105" s="1217"/>
      <c r="B105" s="1217"/>
      <c r="C105" s="1217">
        <v>1</v>
      </c>
      <c r="D105" s="1081"/>
      <c r="E105" s="1083"/>
      <c r="F105" s="1083"/>
      <c r="G105" s="1081"/>
      <c r="H105" s="1081"/>
      <c r="I105" s="1069"/>
      <c r="J105" s="1064"/>
      <c r="K105" s="1063"/>
      <c r="L105" s="595" t="str">
        <f>mergeValue(A105) &amp;"."&amp; mergeValue(B105)&amp;"."&amp; mergeValue(C105)</f>
        <v>1.1.1</v>
      </c>
      <c r="M105" s="549" t="s">
        <v>7</v>
      </c>
      <c r="N105" s="582"/>
      <c r="O105" s="1311"/>
      <c r="P105" s="1312"/>
      <c r="Q105" s="1312"/>
      <c r="R105" s="1312"/>
      <c r="S105" s="1312"/>
      <c r="T105" s="1312"/>
      <c r="U105" s="1312"/>
      <c r="V105" s="1312"/>
      <c r="W105" s="1312"/>
      <c r="X105" s="1312"/>
      <c r="Y105" s="1312"/>
      <c r="Z105" s="1312"/>
      <c r="AA105" s="1313"/>
      <c r="AB105" s="632" t="s">
        <v>630</v>
      </c>
      <c r="AC105" s="587"/>
      <c r="AD105" s="587"/>
      <c r="AE105" s="587"/>
      <c r="AF105" s="587"/>
      <c r="AG105" s="587"/>
      <c r="AH105" s="587"/>
      <c r="AI105" s="587"/>
      <c r="AJ105" s="587"/>
      <c r="AK105" s="587"/>
      <c r="AL105" s="587"/>
      <c r="AM105" s="587"/>
      <c r="AN105" s="587"/>
    </row>
    <row r="106" spans="1:40" s="525" customFormat="1" ht="22.5">
      <c r="A106" s="1217"/>
      <c r="B106" s="1217"/>
      <c r="C106" s="1217"/>
      <c r="D106" s="1217">
        <v>1</v>
      </c>
      <c r="E106" s="1083"/>
      <c r="F106" s="1083"/>
      <c r="G106" s="1081"/>
      <c r="H106" s="1081"/>
      <c r="I106" s="1069"/>
      <c r="J106" s="1064"/>
      <c r="K106" s="1063"/>
      <c r="L106" s="595" t="str">
        <f>mergeValue(A106) &amp;"."&amp; mergeValue(B106)&amp;"."&amp; mergeValue(C106)&amp;"."&amp; mergeValue(D106)</f>
        <v>1.1.1.1</v>
      </c>
      <c r="M106" s="550" t="s">
        <v>22</v>
      </c>
      <c r="N106" s="582"/>
      <c r="O106" s="1311"/>
      <c r="P106" s="1312"/>
      <c r="Q106" s="1312"/>
      <c r="R106" s="1312"/>
      <c r="S106" s="1312"/>
      <c r="T106" s="1312"/>
      <c r="U106" s="1312"/>
      <c r="V106" s="1312"/>
      <c r="W106" s="1312"/>
      <c r="X106" s="1312"/>
      <c r="Y106" s="1312"/>
      <c r="Z106" s="1312"/>
      <c r="AA106" s="1313"/>
      <c r="AB106" s="632" t="s">
        <v>631</v>
      </c>
      <c r="AC106" s="587"/>
      <c r="AD106" s="587"/>
      <c r="AE106" s="587"/>
      <c r="AF106" s="587"/>
      <c r="AG106" s="587"/>
      <c r="AH106" s="587"/>
      <c r="AI106" s="587"/>
      <c r="AJ106" s="587"/>
      <c r="AK106" s="587"/>
      <c r="AL106" s="587"/>
      <c r="AM106" s="587"/>
      <c r="AN106" s="587"/>
    </row>
    <row r="107" spans="1:40" s="525" customFormat="1" ht="0.2" customHeight="1">
      <c r="A107" s="1217"/>
      <c r="B107" s="1217"/>
      <c r="C107" s="1217"/>
      <c r="D107" s="1217"/>
      <c r="E107" s="1217">
        <v>1</v>
      </c>
      <c r="F107" s="1083"/>
      <c r="G107" s="1081"/>
      <c r="H107" s="1081"/>
      <c r="I107" s="1068"/>
      <c r="J107" s="1064"/>
      <c r="K107" s="1063"/>
      <c r="L107" s="595"/>
      <c r="M107" s="556"/>
      <c r="N107" s="583"/>
      <c r="O107" s="1315"/>
      <c r="P107" s="1334"/>
      <c r="Q107" s="1334"/>
      <c r="R107" s="1334"/>
      <c r="S107" s="1334"/>
      <c r="T107" s="1334"/>
      <c r="U107" s="1334"/>
      <c r="V107" s="1334"/>
      <c r="W107" s="1334"/>
      <c r="X107" s="1334"/>
      <c r="Y107" s="1334"/>
      <c r="Z107" s="1334"/>
      <c r="AA107" s="1335"/>
      <c r="AB107" s="632"/>
      <c r="AC107" s="587"/>
      <c r="AD107" s="587"/>
      <c r="AE107" s="587"/>
      <c r="AF107" s="587"/>
      <c r="AG107" s="587"/>
      <c r="AH107" s="587"/>
      <c r="AI107" s="587"/>
      <c r="AJ107" s="587"/>
      <c r="AK107" s="587"/>
      <c r="AL107" s="587"/>
      <c r="AM107" s="587"/>
      <c r="AN107" s="587"/>
    </row>
    <row r="108" spans="1:40" s="525" customFormat="1" ht="90">
      <c r="A108" s="1217"/>
      <c r="B108" s="1217"/>
      <c r="C108" s="1217"/>
      <c r="D108" s="1217"/>
      <c r="E108" s="1217"/>
      <c r="F108" s="1217">
        <v>1</v>
      </c>
      <c r="G108" s="1081"/>
      <c r="H108" s="1081"/>
      <c r="I108" s="1272"/>
      <c r="J108" s="1064"/>
      <c r="K108" s="1063"/>
      <c r="L108" s="595" t="str">
        <f>mergeValue(A108) &amp;"."&amp; mergeValue(B108)&amp;"."&amp; mergeValue(C108)&amp;"."&amp; mergeValue(D108)&amp;"."&amp; mergeValue(F108)</f>
        <v>1.1.1.1.1</v>
      </c>
      <c r="M108" s="557" t="s">
        <v>10</v>
      </c>
      <c r="N108" s="583"/>
      <c r="O108" s="1220"/>
      <c r="P108" s="1221"/>
      <c r="Q108" s="1221"/>
      <c r="R108" s="1221"/>
      <c r="S108" s="1221"/>
      <c r="T108" s="1221"/>
      <c r="U108" s="1221"/>
      <c r="V108" s="1221"/>
      <c r="W108" s="1221"/>
      <c r="X108" s="1221"/>
      <c r="Y108" s="1221"/>
      <c r="Z108" s="1221"/>
      <c r="AA108" s="1222"/>
      <c r="AB108" s="632" t="s">
        <v>632</v>
      </c>
      <c r="AC108" s="587"/>
      <c r="AD108" s="591" t="str">
        <f>strCheckUnique(AE108:AE113)</f>
        <v/>
      </c>
      <c r="AE108" s="587"/>
      <c r="AF108" s="591"/>
      <c r="AG108" s="587"/>
      <c r="AH108" s="587"/>
      <c r="AI108" s="587"/>
      <c r="AJ108" s="587"/>
      <c r="AK108" s="587"/>
      <c r="AL108" s="587"/>
      <c r="AM108" s="587"/>
      <c r="AN108" s="587"/>
    </row>
    <row r="109" spans="1:40" s="525" customFormat="1" ht="135">
      <c r="A109" s="1217"/>
      <c r="B109" s="1217"/>
      <c r="C109" s="1217"/>
      <c r="D109" s="1217"/>
      <c r="E109" s="1217"/>
      <c r="F109" s="1217"/>
      <c r="G109" s="1217">
        <v>1</v>
      </c>
      <c r="H109" s="1081"/>
      <c r="I109" s="1272"/>
      <c r="J109" s="1273"/>
      <c r="K109" s="1070"/>
      <c r="L109" s="595" t="str">
        <f>mergeValue(A109) &amp;"."&amp; mergeValue(B109)&amp;"."&amp; mergeValue(C109)&amp;"."&amp; mergeValue(D109)&amp;"."&amp; mergeValue(F109)&amp;"."&amp; mergeValue(G109)</f>
        <v>1.1.1.1.1.1</v>
      </c>
      <c r="M109" s="1071" t="s">
        <v>647</v>
      </c>
      <c r="N109" s="648"/>
      <c r="O109" s="564"/>
      <c r="P109" s="564"/>
      <c r="Q109" s="564"/>
      <c r="R109" s="495"/>
      <c r="S109" s="1097"/>
      <c r="T109" s="495"/>
      <c r="U109" s="1097"/>
      <c r="V109" s="586" t="str">
        <f>W109 &amp; "-" &amp; Y109</f>
        <v>-</v>
      </c>
      <c r="W109" s="1253"/>
      <c r="X109" s="1224" t="s">
        <v>84</v>
      </c>
      <c r="Y109" s="1253"/>
      <c r="Z109" s="1224" t="s">
        <v>84</v>
      </c>
      <c r="AA109" s="539"/>
      <c r="AB109" s="632" t="s">
        <v>665</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17"/>
      <c r="B110" s="1217"/>
      <c r="C110" s="1217"/>
      <c r="D110" s="1217"/>
      <c r="E110" s="1217"/>
      <c r="F110" s="1217"/>
      <c r="G110" s="1217"/>
      <c r="H110" s="1081">
        <v>1</v>
      </c>
      <c r="I110" s="1272"/>
      <c r="J110" s="1273"/>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3"/>
      <c r="X110" s="1224"/>
      <c r="Y110" s="1253"/>
      <c r="Z110" s="1224"/>
      <c r="AA110" s="672"/>
      <c r="AB110" s="1216" t="s">
        <v>666</v>
      </c>
      <c r="AC110" s="587" t="str">
        <f>strCheckDate(O110:AA110)</f>
        <v/>
      </c>
      <c r="AD110" s="587"/>
      <c r="AE110" s="587"/>
      <c r="AF110" s="591"/>
      <c r="AG110" s="587"/>
      <c r="AH110" s="587"/>
      <c r="AI110" s="587"/>
      <c r="AJ110" s="587"/>
      <c r="AK110" s="587"/>
      <c r="AL110" s="587"/>
      <c r="AM110" s="587"/>
      <c r="AN110" s="587"/>
    </row>
    <row r="111" spans="1:40" s="525" customFormat="1" ht="0.2" customHeight="1">
      <c r="A111" s="1217"/>
      <c r="B111" s="1217"/>
      <c r="C111" s="1217"/>
      <c r="D111" s="1217"/>
      <c r="E111" s="1217"/>
      <c r="F111" s="1217"/>
      <c r="G111" s="1217"/>
      <c r="H111" s="1081"/>
      <c r="I111" s="1272"/>
      <c r="J111" s="1273"/>
      <c r="K111" s="1070"/>
      <c r="L111" s="602"/>
      <c r="M111" s="648"/>
      <c r="N111" s="648"/>
      <c r="O111" s="564"/>
      <c r="P111" s="495"/>
      <c r="Q111" s="495"/>
      <c r="R111" s="495"/>
      <c r="S111" s="495"/>
      <c r="T111" s="495"/>
      <c r="U111" s="561"/>
      <c r="V111" s="586"/>
      <c r="W111" s="1223"/>
      <c r="X111" s="1224"/>
      <c r="Y111" s="1223"/>
      <c r="Z111" s="1224"/>
      <c r="AA111" s="539"/>
      <c r="AB111" s="1216"/>
      <c r="AC111" s="587"/>
      <c r="AD111" s="587"/>
      <c r="AE111" s="587"/>
      <c r="AF111" s="591">
        <f ca="1">OFFSET(AF111,-1,0)</f>
        <v>0</v>
      </c>
      <c r="AG111" s="587"/>
      <c r="AH111" s="587"/>
      <c r="AI111" s="587"/>
      <c r="AJ111" s="587"/>
      <c r="AK111" s="587"/>
      <c r="AL111" s="587"/>
      <c r="AM111" s="587"/>
      <c r="AN111" s="587"/>
    </row>
    <row r="112" spans="1:40" s="524" customFormat="1" ht="15" customHeight="1">
      <c r="A112" s="1217"/>
      <c r="B112" s="1217"/>
      <c r="C112" s="1217"/>
      <c r="D112" s="1217"/>
      <c r="E112" s="1217"/>
      <c r="F112" s="1217"/>
      <c r="G112" s="1217"/>
      <c r="H112" s="1081"/>
      <c r="I112" s="1272"/>
      <c r="J112" s="1273"/>
      <c r="K112" s="1072"/>
      <c r="L112" s="540"/>
      <c r="M112" s="559" t="s">
        <v>41</v>
      </c>
      <c r="N112" s="553"/>
      <c r="O112" s="547"/>
      <c r="P112" s="547"/>
      <c r="Q112" s="547"/>
      <c r="R112" s="547"/>
      <c r="S112" s="547"/>
      <c r="T112" s="547"/>
      <c r="U112" s="547"/>
      <c r="V112" s="547"/>
      <c r="W112" s="565"/>
      <c r="X112" s="566"/>
      <c r="Y112" s="565"/>
      <c r="Z112" s="553"/>
      <c r="AA112" s="562"/>
      <c r="AB112" s="1216"/>
      <c r="AC112" s="589"/>
      <c r="AD112" s="589"/>
      <c r="AE112" s="589"/>
      <c r="AF112" s="589"/>
      <c r="AG112" s="589"/>
      <c r="AH112" s="589"/>
      <c r="AI112" s="589"/>
      <c r="AJ112" s="589"/>
      <c r="AK112" s="589"/>
      <c r="AL112" s="589"/>
      <c r="AM112" s="589"/>
      <c r="AN112" s="589"/>
    </row>
    <row r="113" spans="1:40" s="524" customFormat="1" ht="15" customHeight="1">
      <c r="A113" s="1217"/>
      <c r="B113" s="1217"/>
      <c r="C113" s="1217"/>
      <c r="D113" s="1217"/>
      <c r="E113" s="1217"/>
      <c r="F113" s="1217"/>
      <c r="G113" s="1081"/>
      <c r="H113" s="1081"/>
      <c r="I113" s="1272"/>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17"/>
      <c r="B114" s="1217"/>
      <c r="C114" s="1217"/>
      <c r="D114" s="1217"/>
      <c r="E114" s="1217"/>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17"/>
      <c r="B115" s="1217"/>
      <c r="C115" s="1217"/>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17"/>
      <c r="B116" s="1217"/>
      <c r="C116" s="1217"/>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17"/>
      <c r="B117" s="1217"/>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17"/>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17">
        <v>1</v>
      </c>
      <c r="B125" s="942"/>
      <c r="C125" s="942"/>
      <c r="D125" s="942"/>
      <c r="E125" s="943"/>
      <c r="F125" s="944"/>
      <c r="G125" s="944"/>
      <c r="H125" s="944"/>
      <c r="I125" s="945"/>
      <c r="J125" s="940"/>
      <c r="K125" s="947"/>
      <c r="L125" s="595">
        <f>mergeValue(A125)</f>
        <v>1</v>
      </c>
      <c r="M125" s="643" t="s">
        <v>20</v>
      </c>
      <c r="N125" s="582"/>
      <c r="O125" s="1263"/>
      <c r="P125" s="1263"/>
      <c r="Q125" s="1263"/>
      <c r="R125" s="1263"/>
      <c r="S125" s="1263"/>
      <c r="T125" s="1263"/>
      <c r="U125" s="1263"/>
      <c r="V125" s="1263"/>
      <c r="W125" s="632" t="s">
        <v>655</v>
      </c>
      <c r="X125" s="587"/>
      <c r="Y125" s="587"/>
      <c r="Z125" s="587"/>
      <c r="AA125" s="587"/>
      <c r="AB125" s="587"/>
      <c r="AC125" s="587"/>
      <c r="AD125" s="587"/>
      <c r="AE125" s="587"/>
      <c r="AF125" s="587"/>
      <c r="AG125" s="587"/>
      <c r="AH125" s="587"/>
    </row>
    <row r="126" spans="1:40" s="525" customFormat="1" ht="22.5">
      <c r="A126" s="1217"/>
      <c r="B126" s="1217">
        <v>1</v>
      </c>
      <c r="C126" s="942"/>
      <c r="D126" s="942"/>
      <c r="E126" s="944"/>
      <c r="F126" s="944"/>
      <c r="G126" s="944"/>
      <c r="H126" s="944"/>
      <c r="I126" s="939"/>
      <c r="J126" s="938"/>
      <c r="K126" s="941"/>
      <c r="L126" s="595" t="str">
        <f>mergeValue(A126) &amp;"."&amp; mergeValue(B126)</f>
        <v>1.1</v>
      </c>
      <c r="M126" s="548" t="s">
        <v>16</v>
      </c>
      <c r="N126" s="582"/>
      <c r="O126" s="1263"/>
      <c r="P126" s="1263"/>
      <c r="Q126" s="1263"/>
      <c r="R126" s="1263"/>
      <c r="S126" s="1263"/>
      <c r="T126" s="1263"/>
      <c r="U126" s="1263"/>
      <c r="V126" s="1263"/>
      <c r="W126" s="632" t="s">
        <v>477</v>
      </c>
      <c r="X126" s="587"/>
      <c r="Y126" s="587"/>
      <c r="Z126" s="587"/>
      <c r="AA126" s="587"/>
      <c r="AB126" s="587"/>
      <c r="AC126" s="587"/>
      <c r="AD126" s="587"/>
      <c r="AE126" s="587"/>
      <c r="AF126" s="587"/>
      <c r="AG126" s="587"/>
      <c r="AH126" s="587"/>
    </row>
    <row r="127" spans="1:40" s="525" customFormat="1" ht="22.5">
      <c r="A127" s="1217"/>
      <c r="B127" s="1217"/>
      <c r="C127" s="1217">
        <v>1</v>
      </c>
      <c r="D127" s="942"/>
      <c r="E127" s="944"/>
      <c r="F127" s="944"/>
      <c r="G127" s="944"/>
      <c r="H127" s="944"/>
      <c r="I127" s="946"/>
      <c r="J127" s="938"/>
      <c r="K127" s="941"/>
      <c r="L127" s="595" t="str">
        <f>mergeValue(A127) &amp;"."&amp; mergeValue(B127)&amp;"."&amp; mergeValue(C127)</f>
        <v>1.1.1</v>
      </c>
      <c r="M127" s="549" t="s">
        <v>7</v>
      </c>
      <c r="N127" s="582"/>
      <c r="O127" s="1263"/>
      <c r="P127" s="1263"/>
      <c r="Q127" s="1263"/>
      <c r="R127" s="1263"/>
      <c r="S127" s="1263"/>
      <c r="T127" s="1263"/>
      <c r="U127" s="1263"/>
      <c r="V127" s="1263"/>
      <c r="W127" s="632" t="s">
        <v>630</v>
      </c>
      <c r="X127" s="587"/>
      <c r="Y127" s="587"/>
      <c r="Z127" s="587"/>
      <c r="AA127" s="587"/>
      <c r="AB127" s="587"/>
      <c r="AC127" s="587"/>
      <c r="AD127" s="587"/>
      <c r="AE127" s="587"/>
      <c r="AF127" s="587"/>
      <c r="AG127" s="587"/>
      <c r="AH127" s="587"/>
    </row>
    <row r="128" spans="1:40" s="525" customFormat="1" ht="22.5">
      <c r="A128" s="1217"/>
      <c r="B128" s="1217"/>
      <c r="C128" s="1217"/>
      <c r="D128" s="1217">
        <v>1</v>
      </c>
      <c r="E128" s="944"/>
      <c r="F128" s="944"/>
      <c r="G128" s="944"/>
      <c r="H128" s="944"/>
      <c r="I128" s="946"/>
      <c r="J128" s="938"/>
      <c r="K128" s="941"/>
      <c r="L128" s="595" t="str">
        <f>mergeValue(A128) &amp;"."&amp; mergeValue(B128)&amp;"."&amp; mergeValue(C128)&amp;"."&amp; mergeValue(D128)</f>
        <v>1.1.1.1</v>
      </c>
      <c r="M128" s="550" t="s">
        <v>22</v>
      </c>
      <c r="N128" s="582"/>
      <c r="O128" s="1263"/>
      <c r="P128" s="1263"/>
      <c r="Q128" s="1263"/>
      <c r="R128" s="1263"/>
      <c r="S128" s="1263"/>
      <c r="T128" s="1263"/>
      <c r="U128" s="1263"/>
      <c r="V128" s="1263"/>
      <c r="W128" s="632" t="s">
        <v>631</v>
      </c>
      <c r="X128" s="587"/>
      <c r="Y128" s="587"/>
      <c r="Z128" s="587"/>
      <c r="AA128" s="587"/>
      <c r="AB128" s="587"/>
      <c r="AC128" s="587"/>
      <c r="AD128" s="587"/>
      <c r="AE128" s="587"/>
      <c r="AF128" s="587"/>
      <c r="AG128" s="587"/>
      <c r="AH128" s="587"/>
    </row>
    <row r="129" spans="1:34" s="525" customFormat="1" ht="11.25" hidden="1" customHeight="1">
      <c r="A129" s="1217"/>
      <c r="B129" s="1217"/>
      <c r="C129" s="1217"/>
      <c r="D129" s="1217"/>
      <c r="E129" s="1217">
        <v>1</v>
      </c>
      <c r="F129" s="944"/>
      <c r="G129" s="944"/>
      <c r="H129" s="942">
        <v>1</v>
      </c>
      <c r="I129" s="1217">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17"/>
      <c r="B130" s="1217"/>
      <c r="C130" s="1217"/>
      <c r="D130" s="1217"/>
      <c r="E130" s="1217"/>
      <c r="F130" s="1217">
        <v>1</v>
      </c>
      <c r="G130" s="942"/>
      <c r="H130" s="942"/>
      <c r="I130" s="1217"/>
      <c r="J130" s="1217">
        <v>1</v>
      </c>
      <c r="K130" s="950"/>
      <c r="L130" s="595" t="str">
        <f>mergeValue(A130) &amp;"."&amp; mergeValue(B130)&amp;"."&amp; mergeValue(C130)&amp;"."&amp; mergeValue(D130)&amp;"."&amp;  mergeValue(F130)</f>
        <v>1.1.1.1.1</v>
      </c>
      <c r="M130" s="557" t="s">
        <v>10</v>
      </c>
      <c r="N130" s="583"/>
      <c r="O130" s="1219"/>
      <c r="P130" s="1219"/>
      <c r="Q130" s="1219"/>
      <c r="R130" s="1219"/>
      <c r="S130" s="1219"/>
      <c r="T130" s="1219"/>
      <c r="U130" s="1219"/>
      <c r="V130" s="1219"/>
      <c r="W130" s="632" t="s">
        <v>632</v>
      </c>
      <c r="X130" s="587"/>
      <c r="Y130" s="591" t="str">
        <f>strCheckUnique(Z130:Z133)</f>
        <v/>
      </c>
      <c r="Z130" s="587"/>
      <c r="AA130" s="591"/>
      <c r="AB130" s="587"/>
      <c r="AC130" s="587"/>
      <c r="AD130" s="587"/>
      <c r="AE130" s="587"/>
      <c r="AF130" s="587"/>
      <c r="AG130" s="587"/>
      <c r="AH130" s="587"/>
    </row>
    <row r="131" spans="1:34" s="525" customFormat="1" ht="191.25" customHeight="1">
      <c r="A131" s="1217"/>
      <c r="B131" s="1217"/>
      <c r="C131" s="1217"/>
      <c r="D131" s="1217"/>
      <c r="E131" s="1217"/>
      <c r="F131" s="1217"/>
      <c r="G131" s="942">
        <v>1</v>
      </c>
      <c r="H131" s="942"/>
      <c r="I131" s="1217"/>
      <c r="J131" s="1217"/>
      <c r="K131" s="950">
        <v>1</v>
      </c>
      <c r="L131" s="595" t="str">
        <f>mergeValue(A131) &amp;"."&amp; mergeValue(B131)&amp;"."&amp; mergeValue(C131)&amp;"."&amp; mergeValue(D131)&amp;"."&amp; mergeValue(F131)&amp;"."&amp; mergeValue(G131)</f>
        <v>1.1.1.1.1.1</v>
      </c>
      <c r="M131" s="1071"/>
      <c r="N131" s="588"/>
      <c r="O131" s="564"/>
      <c r="P131" s="564"/>
      <c r="Q131" s="1096"/>
      <c r="R131" s="1253"/>
      <c r="S131" s="1224" t="s">
        <v>84</v>
      </c>
      <c r="T131" s="1253"/>
      <c r="U131" s="1224" t="s">
        <v>85</v>
      </c>
      <c r="V131" s="580"/>
      <c r="W131" s="1216" t="s">
        <v>656</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17"/>
      <c r="B132" s="1217"/>
      <c r="C132" s="1217"/>
      <c r="D132" s="1217"/>
      <c r="E132" s="1217"/>
      <c r="F132" s="1217"/>
      <c r="G132" s="942"/>
      <c r="H132" s="942"/>
      <c r="I132" s="1217"/>
      <c r="J132" s="1217"/>
      <c r="K132" s="950"/>
      <c r="L132" s="602"/>
      <c r="M132" s="648"/>
      <c r="N132" s="588"/>
      <c r="O132" s="564"/>
      <c r="P132" s="564"/>
      <c r="Q132" s="586" t="str">
        <f>R131 &amp; "-" &amp; T131</f>
        <v>-</v>
      </c>
      <c r="R132" s="1223"/>
      <c r="S132" s="1224"/>
      <c r="T132" s="1223"/>
      <c r="U132" s="1224"/>
      <c r="V132" s="580"/>
      <c r="W132" s="1216"/>
      <c r="X132" s="587"/>
      <c r="Y132" s="587"/>
      <c r="Z132" s="587"/>
      <c r="AA132" s="587"/>
      <c r="AB132" s="587"/>
      <c r="AC132" s="587"/>
      <c r="AD132" s="587"/>
      <c r="AE132" s="587"/>
      <c r="AF132" s="587"/>
      <c r="AG132" s="587"/>
      <c r="AH132" s="587"/>
    </row>
    <row r="133" spans="1:34" s="524" customFormat="1" ht="15" customHeight="1">
      <c r="A133" s="1217"/>
      <c r="B133" s="1217"/>
      <c r="C133" s="1217"/>
      <c r="D133" s="1217"/>
      <c r="E133" s="1217"/>
      <c r="F133" s="1217"/>
      <c r="G133" s="944"/>
      <c r="H133" s="942"/>
      <c r="I133" s="1217"/>
      <c r="J133" s="1217"/>
      <c r="K133" s="949"/>
      <c r="L133" s="540"/>
      <c r="M133" s="558" t="s">
        <v>25</v>
      </c>
      <c r="N133" s="553"/>
      <c r="O133" s="547"/>
      <c r="P133" s="547"/>
      <c r="Q133" s="547"/>
      <c r="R133" s="575"/>
      <c r="S133" s="566"/>
      <c r="T133" s="565"/>
      <c r="U133" s="553"/>
      <c r="V133" s="562"/>
      <c r="W133" s="1216"/>
      <c r="X133" s="589"/>
      <c r="Y133" s="589"/>
      <c r="Z133" s="589"/>
      <c r="AA133" s="589"/>
      <c r="AB133" s="589"/>
      <c r="AC133" s="589"/>
      <c r="AD133" s="589"/>
      <c r="AE133" s="589"/>
      <c r="AF133" s="589"/>
      <c r="AG133" s="589"/>
      <c r="AH133" s="589"/>
    </row>
    <row r="134" spans="1:34" s="524" customFormat="1" ht="15" customHeight="1">
      <c r="A134" s="1217"/>
      <c r="B134" s="1217"/>
      <c r="C134" s="1217"/>
      <c r="D134" s="1217"/>
      <c r="E134" s="1217"/>
      <c r="F134" s="944"/>
      <c r="G134" s="944"/>
      <c r="H134" s="942"/>
      <c r="I134" s="1217"/>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17"/>
      <c r="B135" s="1217"/>
      <c r="C135" s="1217"/>
      <c r="D135" s="1217"/>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17"/>
      <c r="B136" s="1217"/>
      <c r="C136" s="1217"/>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17"/>
      <c r="B137" s="1217"/>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17"/>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17">
        <v>1</v>
      </c>
      <c r="B143" s="960"/>
      <c r="C143" s="960"/>
      <c r="D143" s="960"/>
      <c r="E143" s="961"/>
      <c r="F143" s="962"/>
      <c r="G143" s="962"/>
      <c r="H143" s="962"/>
      <c r="I143" s="963"/>
      <c r="J143" s="958"/>
      <c r="K143" s="965"/>
      <c r="L143" s="595">
        <f>mergeValue(A143)</f>
        <v>1</v>
      </c>
      <c r="M143" s="643" t="s">
        <v>20</v>
      </c>
      <c r="N143" s="582"/>
      <c r="O143" s="1263"/>
      <c r="P143" s="1263"/>
      <c r="Q143" s="1263"/>
      <c r="R143" s="1263"/>
      <c r="S143" s="1263"/>
      <c r="T143" s="1263"/>
      <c r="U143" s="1263"/>
      <c r="V143" s="1263"/>
      <c r="W143" s="632" t="s">
        <v>655</v>
      </c>
      <c r="X143" s="587"/>
      <c r="Y143" s="587"/>
      <c r="Z143" s="587"/>
      <c r="AA143" s="587"/>
      <c r="AB143" s="587"/>
      <c r="AC143" s="587"/>
      <c r="AD143" s="587"/>
      <c r="AE143" s="587"/>
      <c r="AF143" s="587"/>
      <c r="AG143" s="587"/>
      <c r="AH143" s="587"/>
    </row>
    <row r="144" spans="1:34" s="525" customFormat="1" ht="22.5">
      <c r="A144" s="1217"/>
      <c r="B144" s="1217">
        <v>1</v>
      </c>
      <c r="C144" s="960"/>
      <c r="D144" s="960"/>
      <c r="E144" s="962"/>
      <c r="F144" s="962"/>
      <c r="G144" s="962"/>
      <c r="H144" s="962"/>
      <c r="I144" s="957"/>
      <c r="J144" s="956"/>
      <c r="K144" s="959"/>
      <c r="L144" s="595" t="str">
        <f>mergeValue(A144) &amp;"."&amp; mergeValue(B144)</f>
        <v>1.1</v>
      </c>
      <c r="M144" s="548" t="s">
        <v>16</v>
      </c>
      <c r="N144" s="582"/>
      <c r="O144" s="1263"/>
      <c r="P144" s="1263"/>
      <c r="Q144" s="1263"/>
      <c r="R144" s="1263"/>
      <c r="S144" s="1263"/>
      <c r="T144" s="1263"/>
      <c r="U144" s="1263"/>
      <c r="V144" s="1263"/>
      <c r="W144" s="632" t="s">
        <v>477</v>
      </c>
      <c r="X144" s="587"/>
      <c r="Y144" s="587"/>
      <c r="Z144" s="587"/>
      <c r="AA144" s="587"/>
      <c r="AB144" s="587"/>
      <c r="AC144" s="587"/>
      <c r="AD144" s="587"/>
      <c r="AE144" s="587"/>
      <c r="AF144" s="587"/>
      <c r="AG144" s="587"/>
      <c r="AH144" s="587"/>
    </row>
    <row r="145" spans="1:35" s="525" customFormat="1" ht="22.5">
      <c r="A145" s="1217"/>
      <c r="B145" s="1217"/>
      <c r="C145" s="1217">
        <v>1</v>
      </c>
      <c r="D145" s="960"/>
      <c r="E145" s="962"/>
      <c r="F145" s="962"/>
      <c r="G145" s="962"/>
      <c r="H145" s="962"/>
      <c r="I145" s="964"/>
      <c r="J145" s="956"/>
      <c r="K145" s="959"/>
      <c r="L145" s="595" t="str">
        <f>mergeValue(A145) &amp;"."&amp; mergeValue(B145)&amp;"."&amp; mergeValue(C145)</f>
        <v>1.1.1</v>
      </c>
      <c r="M145" s="549" t="s">
        <v>7</v>
      </c>
      <c r="N145" s="582"/>
      <c r="O145" s="1263"/>
      <c r="P145" s="1263"/>
      <c r="Q145" s="1263"/>
      <c r="R145" s="1263"/>
      <c r="S145" s="1263"/>
      <c r="T145" s="1263"/>
      <c r="U145" s="1263"/>
      <c r="V145" s="1263"/>
      <c r="W145" s="632" t="s">
        <v>630</v>
      </c>
      <c r="X145" s="587"/>
      <c r="Y145" s="587"/>
      <c r="Z145" s="587"/>
      <c r="AA145" s="587"/>
      <c r="AB145" s="587"/>
      <c r="AC145" s="587"/>
      <c r="AD145" s="587"/>
      <c r="AE145" s="587"/>
      <c r="AF145" s="587"/>
      <c r="AG145" s="587"/>
      <c r="AH145" s="587"/>
    </row>
    <row r="146" spans="1:35" s="525" customFormat="1" ht="22.5">
      <c r="A146" s="1217"/>
      <c r="B146" s="1217"/>
      <c r="C146" s="1217"/>
      <c r="D146" s="1217">
        <v>1</v>
      </c>
      <c r="E146" s="962"/>
      <c r="F146" s="962"/>
      <c r="G146" s="962"/>
      <c r="H146" s="962"/>
      <c r="I146" s="964"/>
      <c r="J146" s="956"/>
      <c r="K146" s="959"/>
      <c r="L146" s="595" t="str">
        <f>mergeValue(A146) &amp;"."&amp; mergeValue(B146)&amp;"."&amp; mergeValue(C146)&amp;"."&amp; mergeValue(D146)</f>
        <v>1.1.1.1</v>
      </c>
      <c r="M146" s="550" t="s">
        <v>22</v>
      </c>
      <c r="N146" s="582"/>
      <c r="O146" s="1263"/>
      <c r="P146" s="1263"/>
      <c r="Q146" s="1263"/>
      <c r="R146" s="1263"/>
      <c r="S146" s="1263"/>
      <c r="T146" s="1263"/>
      <c r="U146" s="1263"/>
      <c r="V146" s="1263"/>
      <c r="W146" s="632" t="s">
        <v>631</v>
      </c>
      <c r="X146" s="587"/>
      <c r="Y146" s="587"/>
      <c r="Z146" s="587"/>
      <c r="AA146" s="587"/>
      <c r="AB146" s="587"/>
      <c r="AC146" s="587"/>
      <c r="AD146" s="587"/>
      <c r="AE146" s="587"/>
      <c r="AF146" s="587"/>
      <c r="AG146" s="587"/>
      <c r="AH146" s="587"/>
    </row>
    <row r="147" spans="1:35" s="525" customFormat="1" ht="11.25" hidden="1" customHeight="1">
      <c r="A147" s="1217"/>
      <c r="B147" s="1217"/>
      <c r="C147" s="1217"/>
      <c r="D147" s="1217"/>
      <c r="E147" s="1217">
        <v>1</v>
      </c>
      <c r="F147" s="962"/>
      <c r="G147" s="962"/>
      <c r="H147" s="960">
        <v>1</v>
      </c>
      <c r="I147" s="1217">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17"/>
      <c r="B148" s="1217"/>
      <c r="C148" s="1217"/>
      <c r="D148" s="1217"/>
      <c r="E148" s="1217"/>
      <c r="F148" s="1217">
        <v>1</v>
      </c>
      <c r="G148" s="960"/>
      <c r="H148" s="960"/>
      <c r="I148" s="1217"/>
      <c r="J148" s="1217">
        <v>1</v>
      </c>
      <c r="K148" s="968"/>
      <c r="L148" s="595" t="str">
        <f>mergeValue(A148) &amp;"."&amp; mergeValue(B148)&amp;"."&amp; mergeValue(C148)&amp;"."&amp; mergeValue(D148)&amp;"."&amp;  mergeValue(F148)</f>
        <v>1.1.1.1.1</v>
      </c>
      <c r="M148" s="557" t="s">
        <v>10</v>
      </c>
      <c r="N148" s="583"/>
      <c r="O148" s="1219"/>
      <c r="P148" s="1219"/>
      <c r="Q148" s="1219"/>
      <c r="R148" s="1219"/>
      <c r="S148" s="1219"/>
      <c r="T148" s="1219"/>
      <c r="U148" s="1219"/>
      <c r="V148" s="1219"/>
      <c r="W148" s="632" t="s">
        <v>632</v>
      </c>
      <c r="X148" s="587"/>
      <c r="Y148" s="591" t="str">
        <f>strCheckUnique(Z148:Z151)</f>
        <v/>
      </c>
      <c r="Z148" s="587"/>
      <c r="AA148" s="591"/>
      <c r="AB148" s="587"/>
      <c r="AC148" s="587"/>
      <c r="AD148" s="587"/>
      <c r="AE148" s="587"/>
      <c r="AF148" s="587"/>
      <c r="AG148" s="587"/>
      <c r="AH148" s="587"/>
    </row>
    <row r="149" spans="1:35" s="525" customFormat="1" ht="188.25" customHeight="1">
      <c r="A149" s="1217"/>
      <c r="B149" s="1217"/>
      <c r="C149" s="1217"/>
      <c r="D149" s="1217"/>
      <c r="E149" s="1217"/>
      <c r="F149" s="1217"/>
      <c r="G149" s="960">
        <v>1</v>
      </c>
      <c r="H149" s="960"/>
      <c r="I149" s="1217"/>
      <c r="J149" s="1217"/>
      <c r="K149" s="968">
        <v>1</v>
      </c>
      <c r="L149" s="595" t="str">
        <f>mergeValue(A149) &amp;"."&amp; mergeValue(B149)&amp;"."&amp; mergeValue(C149)&amp;"."&amp; mergeValue(D149)&amp;"."&amp; mergeValue(F149)&amp;"."&amp; mergeValue(G149)</f>
        <v>1.1.1.1.1.1</v>
      </c>
      <c r="M149" s="1071"/>
      <c r="N149" s="588"/>
      <c r="O149" s="564"/>
      <c r="P149" s="564"/>
      <c r="Q149" s="1096"/>
      <c r="R149" s="1253"/>
      <c r="S149" s="1224" t="s">
        <v>84</v>
      </c>
      <c r="T149" s="1253"/>
      <c r="U149" s="1224" t="s">
        <v>85</v>
      </c>
      <c r="V149" s="580"/>
      <c r="W149" s="1216" t="s">
        <v>656</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17"/>
      <c r="B150" s="1217"/>
      <c r="C150" s="1217"/>
      <c r="D150" s="1217"/>
      <c r="E150" s="1217"/>
      <c r="F150" s="1217"/>
      <c r="G150" s="960"/>
      <c r="H150" s="960"/>
      <c r="I150" s="1217"/>
      <c r="J150" s="1217"/>
      <c r="K150" s="968"/>
      <c r="L150" s="602"/>
      <c r="M150" s="648"/>
      <c r="N150" s="588"/>
      <c r="O150" s="564"/>
      <c r="P150" s="564"/>
      <c r="Q150" s="586" t="str">
        <f>R149 &amp; "-" &amp; T149</f>
        <v>-</v>
      </c>
      <c r="R150" s="1223"/>
      <c r="S150" s="1224"/>
      <c r="T150" s="1223"/>
      <c r="U150" s="1224"/>
      <c r="V150" s="580"/>
      <c r="W150" s="1216"/>
      <c r="X150" s="587"/>
      <c r="Y150" s="587"/>
      <c r="Z150" s="587"/>
      <c r="AA150" s="587"/>
      <c r="AB150" s="587"/>
      <c r="AC150" s="587"/>
      <c r="AD150" s="587"/>
      <c r="AE150" s="587"/>
      <c r="AF150" s="587"/>
      <c r="AG150" s="587"/>
      <c r="AH150" s="587"/>
    </row>
    <row r="151" spans="1:35" s="524" customFormat="1" ht="15" customHeight="1">
      <c r="A151" s="1217"/>
      <c r="B151" s="1217"/>
      <c r="C151" s="1217"/>
      <c r="D151" s="1217"/>
      <c r="E151" s="1217"/>
      <c r="F151" s="1217"/>
      <c r="G151" s="962"/>
      <c r="H151" s="960"/>
      <c r="I151" s="1217"/>
      <c r="J151" s="1217"/>
      <c r="K151" s="967"/>
      <c r="L151" s="540"/>
      <c r="M151" s="558" t="s">
        <v>25</v>
      </c>
      <c r="N151" s="553"/>
      <c r="O151" s="547"/>
      <c r="P151" s="547"/>
      <c r="Q151" s="547"/>
      <c r="R151" s="575"/>
      <c r="S151" s="566"/>
      <c r="T151" s="565"/>
      <c r="U151" s="553"/>
      <c r="V151" s="562"/>
      <c r="W151" s="1216"/>
      <c r="X151" s="589"/>
      <c r="Y151" s="589"/>
      <c r="Z151" s="589"/>
      <c r="AA151" s="589"/>
      <c r="AB151" s="589"/>
      <c r="AC151" s="589"/>
      <c r="AD151" s="589"/>
      <c r="AE151" s="589"/>
      <c r="AF151" s="589"/>
      <c r="AG151" s="589"/>
      <c r="AH151" s="589"/>
    </row>
    <row r="152" spans="1:35" s="524" customFormat="1" ht="15" customHeight="1">
      <c r="A152" s="1217"/>
      <c r="B152" s="1217"/>
      <c r="C152" s="1217"/>
      <c r="D152" s="1217"/>
      <c r="E152" s="1217"/>
      <c r="F152" s="962"/>
      <c r="G152" s="962"/>
      <c r="H152" s="960"/>
      <c r="I152" s="1217"/>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17"/>
      <c r="B153" s="1217"/>
      <c r="C153" s="1217"/>
      <c r="D153" s="1217"/>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17"/>
      <c r="B154" s="1217"/>
      <c r="C154" s="1217"/>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17"/>
      <c r="B155" s="1217"/>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17"/>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17">
        <v>1</v>
      </c>
      <c r="B161" s="903"/>
      <c r="C161" s="903"/>
      <c r="D161" s="903"/>
      <c r="E161" s="904"/>
      <c r="F161" s="905"/>
      <c r="G161" s="905"/>
      <c r="H161" s="905"/>
      <c r="I161" s="906"/>
      <c r="J161" s="901"/>
      <c r="K161" s="908"/>
      <c r="L161" s="595">
        <f>mergeValue(A161)</f>
        <v>1</v>
      </c>
      <c r="M161" s="643" t="s">
        <v>20</v>
      </c>
      <c r="N161" s="582"/>
      <c r="O161" s="1311"/>
      <c r="P161" s="1312"/>
      <c r="Q161" s="1312"/>
      <c r="R161" s="1312"/>
      <c r="S161" s="1312"/>
      <c r="T161" s="1312"/>
      <c r="U161" s="1312"/>
      <c r="V161" s="1313"/>
      <c r="W161" s="632" t="s">
        <v>476</v>
      </c>
      <c r="X161" s="587"/>
      <c r="Y161" s="587"/>
      <c r="Z161" s="587"/>
      <c r="AA161" s="587"/>
      <c r="AB161" s="587"/>
      <c r="AC161" s="587"/>
      <c r="AD161" s="587"/>
      <c r="AE161" s="587"/>
      <c r="AF161" s="587"/>
      <c r="AG161" s="587"/>
    </row>
    <row r="162" spans="1:33" s="525" customFormat="1" ht="22.5">
      <c r="A162" s="1217"/>
      <c r="B162" s="1217">
        <v>1</v>
      </c>
      <c r="C162" s="903"/>
      <c r="D162" s="903"/>
      <c r="E162" s="905"/>
      <c r="F162" s="905"/>
      <c r="G162" s="905"/>
      <c r="H162" s="905"/>
      <c r="I162" s="900"/>
      <c r="J162" s="899"/>
      <c r="K162" s="902"/>
      <c r="L162" s="595" t="str">
        <f>mergeValue(A162) &amp;"."&amp; mergeValue(B162)</f>
        <v>1.1</v>
      </c>
      <c r="M162" s="548" t="s">
        <v>16</v>
      </c>
      <c r="N162" s="582"/>
      <c r="O162" s="1311"/>
      <c r="P162" s="1312"/>
      <c r="Q162" s="1312"/>
      <c r="R162" s="1312"/>
      <c r="S162" s="1312"/>
      <c r="T162" s="1312"/>
      <c r="U162" s="1312"/>
      <c r="V162" s="1313"/>
      <c r="W162" s="632" t="s">
        <v>477</v>
      </c>
      <c r="X162" s="587"/>
      <c r="Y162" s="587"/>
      <c r="Z162" s="587"/>
      <c r="AA162" s="587"/>
      <c r="AB162" s="587"/>
      <c r="AC162" s="587"/>
      <c r="AD162" s="587"/>
      <c r="AE162" s="587"/>
      <c r="AF162" s="587"/>
      <c r="AG162" s="587"/>
    </row>
    <row r="163" spans="1:33" s="525" customFormat="1" ht="22.5">
      <c r="A163" s="1217"/>
      <c r="B163" s="1217"/>
      <c r="C163" s="1217">
        <v>1</v>
      </c>
      <c r="D163" s="903"/>
      <c r="E163" s="905"/>
      <c r="F163" s="905"/>
      <c r="G163" s="905"/>
      <c r="H163" s="905"/>
      <c r="I163" s="907"/>
      <c r="J163" s="899"/>
      <c r="K163" s="902"/>
      <c r="L163" s="595" t="str">
        <f>mergeValue(A163) &amp;"."&amp; mergeValue(B163)&amp;"."&amp; mergeValue(C163)</f>
        <v>1.1.1</v>
      </c>
      <c r="M163" s="549" t="s">
        <v>7</v>
      </c>
      <c r="N163" s="582"/>
      <c r="O163" s="1311"/>
      <c r="P163" s="1312"/>
      <c r="Q163" s="1312"/>
      <c r="R163" s="1312"/>
      <c r="S163" s="1312"/>
      <c r="T163" s="1312"/>
      <c r="U163" s="1312"/>
      <c r="V163" s="1313"/>
      <c r="W163" s="632" t="s">
        <v>630</v>
      </c>
      <c r="X163" s="587"/>
      <c r="Y163" s="587"/>
      <c r="Z163" s="587"/>
      <c r="AA163" s="587"/>
      <c r="AB163" s="587"/>
      <c r="AC163" s="587"/>
      <c r="AD163" s="587"/>
      <c r="AE163" s="587"/>
      <c r="AF163" s="587"/>
      <c r="AG163" s="587"/>
    </row>
    <row r="164" spans="1:33" s="525" customFormat="1" ht="22.5">
      <c r="A164" s="1217"/>
      <c r="B164" s="1217"/>
      <c r="C164" s="1217"/>
      <c r="D164" s="1217">
        <v>1</v>
      </c>
      <c r="E164" s="905"/>
      <c r="F164" s="905"/>
      <c r="G164" s="905"/>
      <c r="H164" s="905"/>
      <c r="I164" s="907"/>
      <c r="J164" s="899"/>
      <c r="K164" s="902"/>
      <c r="L164" s="595" t="str">
        <f>mergeValue(A164) &amp;"."&amp; mergeValue(B164)&amp;"."&amp; mergeValue(C164)&amp;"."&amp; mergeValue(D164)</f>
        <v>1.1.1.1</v>
      </c>
      <c r="M164" s="550" t="s">
        <v>22</v>
      </c>
      <c r="N164" s="582"/>
      <c r="O164" s="1311"/>
      <c r="P164" s="1312"/>
      <c r="Q164" s="1312"/>
      <c r="R164" s="1312"/>
      <c r="S164" s="1312"/>
      <c r="T164" s="1312"/>
      <c r="U164" s="1312"/>
      <c r="V164" s="1313"/>
      <c r="W164" s="632" t="s">
        <v>631</v>
      </c>
      <c r="X164" s="587"/>
      <c r="Y164" s="587"/>
      <c r="Z164" s="587"/>
      <c r="AA164" s="587"/>
      <c r="AB164" s="587"/>
      <c r="AC164" s="587"/>
      <c r="AD164" s="587"/>
      <c r="AE164" s="587"/>
      <c r="AF164" s="587"/>
      <c r="AG164" s="587"/>
    </row>
    <row r="165" spans="1:33" s="525" customFormat="1" ht="101.25">
      <c r="A165" s="1217"/>
      <c r="B165" s="1217"/>
      <c r="C165" s="1217"/>
      <c r="D165" s="1217"/>
      <c r="E165" s="1217">
        <v>1</v>
      </c>
      <c r="F165" s="905"/>
      <c r="G165" s="905"/>
      <c r="H165" s="903">
        <v>1</v>
      </c>
      <c r="I165" s="1217">
        <v>1</v>
      </c>
      <c r="J165" s="905"/>
      <c r="K165" s="910"/>
      <c r="L165" s="595" t="str">
        <f>mergeValue(A165) &amp;"."&amp; mergeValue(B165)&amp;"."&amp; mergeValue(C165)&amp;"."&amp; mergeValue(D165)&amp;"."&amp; mergeValue(E165)</f>
        <v>1.1.1.1.1</v>
      </c>
      <c r="M165" s="556" t="s">
        <v>9</v>
      </c>
      <c r="N165" s="583"/>
      <c r="O165" s="1220"/>
      <c r="P165" s="1221"/>
      <c r="Q165" s="1221"/>
      <c r="R165" s="1221"/>
      <c r="S165" s="1221"/>
      <c r="T165" s="1221"/>
      <c r="U165" s="1221"/>
      <c r="V165" s="1222"/>
      <c r="W165" s="632" t="s">
        <v>635</v>
      </c>
      <c r="X165" s="587"/>
      <c r="Y165" s="587"/>
      <c r="Z165" s="587"/>
      <c r="AA165" s="587"/>
      <c r="AB165" s="587"/>
      <c r="AC165" s="587"/>
      <c r="AD165" s="587"/>
      <c r="AE165" s="587"/>
      <c r="AF165" s="587"/>
      <c r="AG165" s="587"/>
    </row>
    <row r="166" spans="1:33" s="525" customFormat="1" ht="90">
      <c r="A166" s="1217"/>
      <c r="B166" s="1217"/>
      <c r="C166" s="1217"/>
      <c r="D166" s="1217"/>
      <c r="E166" s="1217"/>
      <c r="F166" s="1217">
        <v>1</v>
      </c>
      <c r="G166" s="903"/>
      <c r="H166" s="903"/>
      <c r="I166" s="1217"/>
      <c r="J166" s="1217">
        <v>1</v>
      </c>
      <c r="K166" s="911"/>
      <c r="L166" s="595" t="str">
        <f>mergeValue(A166) &amp;"."&amp; mergeValue(B166)&amp;"."&amp; mergeValue(C166)&amp;"."&amp; mergeValue(D166)&amp;"."&amp; mergeValue(E166)&amp;"."&amp; mergeValue(F166)</f>
        <v>1.1.1.1.1.1</v>
      </c>
      <c r="M166" s="557" t="s">
        <v>10</v>
      </c>
      <c r="N166" s="583"/>
      <c r="O166" s="1220"/>
      <c r="P166" s="1221"/>
      <c r="Q166" s="1221"/>
      <c r="R166" s="1221"/>
      <c r="S166" s="1221"/>
      <c r="T166" s="1221"/>
      <c r="U166" s="1221"/>
      <c r="V166" s="1222"/>
      <c r="W166" s="632" t="s">
        <v>633</v>
      </c>
      <c r="X166" s="587"/>
      <c r="Y166" s="591" t="str">
        <f>strCheckUnique(Z166:Z169)</f>
        <v/>
      </c>
      <c r="Z166" s="587"/>
      <c r="AA166" s="591" t="str">
        <f>IF(O166="","",O166 &amp; ":_")</f>
        <v/>
      </c>
      <c r="AB166" s="587"/>
      <c r="AC166" s="587"/>
      <c r="AD166" s="587"/>
      <c r="AE166" s="587"/>
      <c r="AF166" s="587"/>
      <c r="AG166" s="587"/>
    </row>
    <row r="167" spans="1:33" s="525" customFormat="1" ht="188.25" customHeight="1">
      <c r="A167" s="1217"/>
      <c r="B167" s="1217"/>
      <c r="C167" s="1217"/>
      <c r="D167" s="1217"/>
      <c r="E167" s="1217"/>
      <c r="F167" s="1217"/>
      <c r="G167" s="903">
        <v>1</v>
      </c>
      <c r="H167" s="903"/>
      <c r="I167" s="1217"/>
      <c r="J167" s="1217"/>
      <c r="K167" s="911">
        <v>1</v>
      </c>
      <c r="L167" s="595" t="str">
        <f>mergeValue(A167) &amp;"."&amp; mergeValue(B167)&amp;"."&amp; mergeValue(C167)&amp;"."&amp; mergeValue(D167)&amp;"."&amp; mergeValue(E167)&amp;"."&amp; mergeValue(F167)&amp;"."&amp; mergeValue(G167)</f>
        <v>1.1.1.1.1.1.1</v>
      </c>
      <c r="M167" s="1071"/>
      <c r="N167" s="588"/>
      <c r="O167" s="1080"/>
      <c r="P167" s="564"/>
      <c r="Q167" s="564"/>
      <c r="R167" s="1253"/>
      <c r="S167" s="1224" t="s">
        <v>84</v>
      </c>
      <c r="T167" s="1253"/>
      <c r="U167" s="1224" t="s">
        <v>84</v>
      </c>
      <c r="V167" s="580"/>
      <c r="W167" s="1216" t="s">
        <v>653</v>
      </c>
      <c r="X167" s="587" t="str">
        <f>strCheckDate(O168:V168)</f>
        <v/>
      </c>
      <c r="Y167" s="591"/>
      <c r="Z167" s="591" t="str">
        <f>IF(M167="","",M167 )</f>
        <v/>
      </c>
      <c r="AA167" s="591"/>
      <c r="AB167" s="591"/>
      <c r="AC167" s="591"/>
      <c r="AD167" s="587"/>
      <c r="AE167" s="587"/>
      <c r="AF167" s="587"/>
      <c r="AG167" s="587"/>
    </row>
    <row r="168" spans="1:33" s="525" customFormat="1" ht="11.25" hidden="1" customHeight="1">
      <c r="A168" s="1217"/>
      <c r="B168" s="1217"/>
      <c r="C168" s="1217"/>
      <c r="D168" s="1217"/>
      <c r="E168" s="1217"/>
      <c r="F168" s="1217"/>
      <c r="G168" s="903"/>
      <c r="H168" s="903"/>
      <c r="I168" s="1217"/>
      <c r="J168" s="1217"/>
      <c r="K168" s="911"/>
      <c r="L168" s="602"/>
      <c r="M168" s="648"/>
      <c r="N168" s="588"/>
      <c r="O168" s="586"/>
      <c r="P168" s="564"/>
      <c r="Q168" s="586" t="str">
        <f>R167 &amp; "-" &amp; T167</f>
        <v>-</v>
      </c>
      <c r="R168" s="1223"/>
      <c r="S168" s="1224"/>
      <c r="T168" s="1223"/>
      <c r="U168" s="1224"/>
      <c r="V168" s="580"/>
      <c r="W168" s="1216"/>
      <c r="X168" s="587"/>
      <c r="Y168" s="587"/>
      <c r="Z168" s="587"/>
      <c r="AA168" s="587"/>
      <c r="AB168" s="587"/>
      <c r="AC168" s="587"/>
      <c r="AD168" s="587"/>
      <c r="AE168" s="587"/>
      <c r="AF168" s="587"/>
      <c r="AG168" s="587"/>
    </row>
    <row r="169" spans="1:33" s="524" customFormat="1" ht="15" customHeight="1">
      <c r="A169" s="1217"/>
      <c r="B169" s="1217"/>
      <c r="C169" s="1217"/>
      <c r="D169" s="1217"/>
      <c r="E169" s="1217"/>
      <c r="F169" s="1217"/>
      <c r="G169" s="905"/>
      <c r="H169" s="903"/>
      <c r="I169" s="1217"/>
      <c r="J169" s="1217"/>
      <c r="K169" s="910"/>
      <c r="L169" s="540"/>
      <c r="M169" s="559" t="s">
        <v>25</v>
      </c>
      <c r="N169" s="553"/>
      <c r="O169" s="547"/>
      <c r="P169" s="547"/>
      <c r="Q169" s="547"/>
      <c r="R169" s="575"/>
      <c r="S169" s="566"/>
      <c r="T169" s="565"/>
      <c r="U169" s="553"/>
      <c r="V169" s="562"/>
      <c r="W169" s="1216"/>
      <c r="X169" s="589"/>
      <c r="Y169" s="589"/>
      <c r="Z169" s="589"/>
      <c r="AA169" s="589"/>
      <c r="AB169" s="589"/>
      <c r="AC169" s="589"/>
      <c r="AD169" s="589"/>
      <c r="AE169" s="589"/>
      <c r="AF169" s="589"/>
      <c r="AG169" s="589"/>
    </row>
    <row r="170" spans="1:33" s="524" customFormat="1" ht="15" customHeight="1">
      <c r="A170" s="1217"/>
      <c r="B170" s="1217"/>
      <c r="C170" s="1217"/>
      <c r="D170" s="1217"/>
      <c r="E170" s="1217"/>
      <c r="F170" s="905"/>
      <c r="G170" s="905"/>
      <c r="H170" s="903"/>
      <c r="I170" s="1217"/>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17"/>
      <c r="B171" s="1217"/>
      <c r="C171" s="1217"/>
      <c r="D171" s="1217"/>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17"/>
      <c r="B172" s="1217"/>
      <c r="C172" s="1217"/>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17"/>
      <c r="B173" s="1217"/>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17"/>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17">
        <v>1</v>
      </c>
      <c r="B179" s="982"/>
      <c r="C179" s="982"/>
      <c r="D179" s="982"/>
      <c r="E179" s="982"/>
      <c r="F179" s="982"/>
      <c r="G179" s="983"/>
      <c r="H179" s="983"/>
      <c r="I179" s="985"/>
      <c r="J179" s="977"/>
      <c r="K179" s="977"/>
      <c r="L179" s="726">
        <f>mergeValue(A179)</f>
        <v>1</v>
      </c>
      <c r="M179" s="643" t="s">
        <v>20</v>
      </c>
      <c r="N179" s="718"/>
      <c r="O179" s="1311"/>
      <c r="P179" s="1312"/>
      <c r="Q179" s="1312"/>
      <c r="R179" s="1312"/>
      <c r="S179" s="1312"/>
      <c r="T179" s="1312"/>
      <c r="U179" s="1312"/>
      <c r="V179" s="1312"/>
      <c r="W179" s="1313"/>
      <c r="X179" s="719" t="s">
        <v>476</v>
      </c>
      <c r="Y179" s="721"/>
      <c r="Z179" s="721"/>
      <c r="AA179" s="721"/>
      <c r="AB179" s="721"/>
      <c r="AC179" s="721"/>
      <c r="AD179" s="721"/>
      <c r="AE179" s="721"/>
      <c r="AF179" s="721"/>
      <c r="AG179" s="721"/>
    </row>
    <row r="180" spans="1:47" s="687" customFormat="1" ht="22.5">
      <c r="A180" s="1217"/>
      <c r="B180" s="1217">
        <v>1</v>
      </c>
      <c r="C180" s="982"/>
      <c r="D180" s="982"/>
      <c r="E180" s="982"/>
      <c r="F180" s="982"/>
      <c r="G180" s="987"/>
      <c r="H180" s="984"/>
      <c r="I180" s="989"/>
      <c r="J180" s="974"/>
      <c r="K180" s="973"/>
      <c r="L180" s="726" t="str">
        <f>mergeValue(A180) &amp;"."&amp; mergeValue(B180)</f>
        <v>1.1</v>
      </c>
      <c r="M180" s="694" t="s">
        <v>16</v>
      </c>
      <c r="N180" s="718"/>
      <c r="O180" s="1311"/>
      <c r="P180" s="1312"/>
      <c r="Q180" s="1312"/>
      <c r="R180" s="1312"/>
      <c r="S180" s="1312"/>
      <c r="T180" s="1312"/>
      <c r="U180" s="1312"/>
      <c r="V180" s="1312"/>
      <c r="W180" s="1313"/>
      <c r="X180" s="719" t="s">
        <v>477</v>
      </c>
      <c r="Y180" s="721"/>
      <c r="Z180" s="721"/>
      <c r="AA180" s="721"/>
      <c r="AB180" s="721"/>
      <c r="AC180" s="721"/>
      <c r="AD180" s="721"/>
      <c r="AE180" s="721"/>
      <c r="AF180" s="721"/>
      <c r="AG180" s="721"/>
    </row>
    <row r="181" spans="1:47" s="687" customFormat="1" ht="22.5">
      <c r="A181" s="1217"/>
      <c r="B181" s="1217"/>
      <c r="C181" s="1217">
        <v>1</v>
      </c>
      <c r="D181" s="982"/>
      <c r="E181" s="982"/>
      <c r="F181" s="982"/>
      <c r="G181" s="987"/>
      <c r="H181" s="984"/>
      <c r="I181" s="990"/>
      <c r="J181" s="974"/>
      <c r="K181" s="973"/>
      <c r="L181" s="726" t="str">
        <f>mergeValue(A181) &amp;"."&amp; mergeValue(B181)&amp;"."&amp; mergeValue(C181)</f>
        <v>1.1.1</v>
      </c>
      <c r="M181" s="695" t="s">
        <v>7</v>
      </c>
      <c r="N181" s="718"/>
      <c r="O181" s="1311"/>
      <c r="P181" s="1312"/>
      <c r="Q181" s="1312"/>
      <c r="R181" s="1312"/>
      <c r="S181" s="1312"/>
      <c r="T181" s="1312"/>
      <c r="U181" s="1312"/>
      <c r="V181" s="1312"/>
      <c r="W181" s="1313"/>
      <c r="X181" s="719" t="s">
        <v>630</v>
      </c>
      <c r="Y181" s="721"/>
      <c r="Z181" s="721"/>
      <c r="AA181" s="721"/>
      <c r="AB181" s="721"/>
      <c r="AC181" s="721"/>
      <c r="AD181" s="721"/>
      <c r="AE181" s="721"/>
      <c r="AF181" s="721"/>
      <c r="AG181" s="721"/>
    </row>
    <row r="182" spans="1:47" s="687" customFormat="1" ht="22.5">
      <c r="A182" s="1217"/>
      <c r="B182" s="1217"/>
      <c r="C182" s="1217"/>
      <c r="D182" s="1217">
        <v>1</v>
      </c>
      <c r="E182" s="982"/>
      <c r="F182" s="982"/>
      <c r="G182" s="987"/>
      <c r="H182" s="984"/>
      <c r="I182" s="990"/>
      <c r="J182" s="988"/>
      <c r="K182" s="973"/>
      <c r="L182" s="726" t="str">
        <f>mergeValue(A182) &amp;"."&amp; mergeValue(B182)&amp;"."&amp; mergeValue(C182)&amp;"."&amp; mergeValue(D182)</f>
        <v>1.1.1.1</v>
      </c>
      <c r="M182" s="696" t="s">
        <v>22</v>
      </c>
      <c r="N182" s="718"/>
      <c r="O182" s="1311"/>
      <c r="P182" s="1312"/>
      <c r="Q182" s="1312"/>
      <c r="R182" s="1312"/>
      <c r="S182" s="1312"/>
      <c r="T182" s="1312"/>
      <c r="U182" s="1312"/>
      <c r="V182" s="1312"/>
      <c r="W182" s="1313"/>
      <c r="X182" s="719" t="s">
        <v>684</v>
      </c>
      <c r="Y182" s="721"/>
      <c r="Z182" s="721"/>
      <c r="AA182" s="721"/>
      <c r="AB182" s="721"/>
      <c r="AC182" s="721"/>
      <c r="AD182" s="721"/>
      <c r="AE182" s="721"/>
      <c r="AF182" s="721"/>
      <c r="AG182" s="721"/>
    </row>
    <row r="183" spans="1:47" s="687" customFormat="1" ht="56.25" customHeight="1">
      <c r="A183" s="1217"/>
      <c r="B183" s="1217"/>
      <c r="C183" s="1217"/>
      <c r="D183" s="1217"/>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685</v>
      </c>
      <c r="Y183" s="721" t="str">
        <f>strCheckDateTwo(N183:W183)</f>
        <v/>
      </c>
      <c r="Z183" s="721"/>
      <c r="AA183" s="721"/>
      <c r="AB183" s="721"/>
      <c r="AC183" s="721"/>
      <c r="AD183" s="721"/>
      <c r="AE183" s="721"/>
      <c r="AF183" s="721"/>
      <c r="AG183" s="721"/>
    </row>
    <row r="184" spans="1:47" s="687" customFormat="1" ht="14.25" hidden="1" customHeight="1">
      <c r="A184" s="1217"/>
      <c r="B184" s="1217"/>
      <c r="C184" s="1217"/>
      <c r="D184" s="1217"/>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17"/>
      <c r="B185" s="1217"/>
      <c r="C185" s="1217"/>
      <c r="D185" s="1217"/>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17"/>
      <c r="B186" s="1217"/>
      <c r="C186" s="1217"/>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17"/>
      <c r="B187" s="1217"/>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17"/>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17">
        <v>1</v>
      </c>
      <c r="B193" s="1017"/>
      <c r="C193" s="1017"/>
      <c r="D193" s="1017"/>
      <c r="E193" s="1017"/>
      <c r="F193" s="1010"/>
      <c r="G193" s="1016"/>
      <c r="H193" s="1016"/>
      <c r="I193" s="998"/>
      <c r="J193" s="997"/>
      <c r="K193" s="997"/>
      <c r="L193" s="726">
        <f>mergeValue(A193)</f>
        <v>1</v>
      </c>
      <c r="M193" s="643" t="s">
        <v>20</v>
      </c>
      <c r="N193" s="1308"/>
      <c r="O193" s="1309"/>
      <c r="P193" s="1309"/>
      <c r="Q193" s="1309"/>
      <c r="R193" s="1309"/>
      <c r="S193" s="1309"/>
      <c r="T193" s="1309"/>
      <c r="U193" s="1309"/>
      <c r="V193" s="1309"/>
      <c r="W193" s="1309"/>
      <c r="X193" s="1309"/>
      <c r="Y193" s="1309"/>
      <c r="Z193" s="1309"/>
      <c r="AA193" s="1309"/>
      <c r="AB193" s="1309"/>
      <c r="AC193" s="1309"/>
      <c r="AD193" s="1309"/>
      <c r="AE193" s="1309"/>
      <c r="AF193" s="1310"/>
      <c r="AG193" s="719" t="s">
        <v>476</v>
      </c>
      <c r="AH193" s="721"/>
      <c r="AI193" s="721"/>
      <c r="AJ193" s="721"/>
      <c r="AK193" s="721"/>
      <c r="AL193" s="721"/>
      <c r="AM193" s="721"/>
      <c r="AN193" s="721"/>
      <c r="AO193" s="721"/>
      <c r="AP193" s="721"/>
      <c r="AQ193" s="721"/>
      <c r="AR193" s="721"/>
    </row>
    <row r="194" spans="1:46" s="687" customFormat="1" ht="22.5">
      <c r="A194" s="1217"/>
      <c r="B194" s="1217">
        <v>1</v>
      </c>
      <c r="C194" s="1017"/>
      <c r="D194" s="1017"/>
      <c r="E194" s="1017"/>
      <c r="F194" s="1010"/>
      <c r="G194" s="1019"/>
      <c r="H194" s="1020"/>
      <c r="I194" s="999"/>
      <c r="J194" s="994"/>
      <c r="K194" s="992"/>
      <c r="L194" s="726" t="str">
        <f>mergeValue(A194) &amp;"."&amp; mergeValue(B194)</f>
        <v>1.1</v>
      </c>
      <c r="M194" s="694" t="s">
        <v>16</v>
      </c>
      <c r="N194" s="1305"/>
      <c r="O194" s="1306"/>
      <c r="P194" s="1306"/>
      <c r="Q194" s="1306"/>
      <c r="R194" s="1306"/>
      <c r="S194" s="1306"/>
      <c r="T194" s="1306"/>
      <c r="U194" s="1306"/>
      <c r="V194" s="1306"/>
      <c r="W194" s="1306"/>
      <c r="X194" s="1306"/>
      <c r="Y194" s="1306"/>
      <c r="Z194" s="1306"/>
      <c r="AA194" s="1306"/>
      <c r="AB194" s="1306"/>
      <c r="AC194" s="1306"/>
      <c r="AD194" s="1306"/>
      <c r="AE194" s="1306"/>
      <c r="AF194" s="1307"/>
      <c r="AG194" s="719" t="s">
        <v>477</v>
      </c>
      <c r="AH194" s="721"/>
      <c r="AI194" s="721"/>
      <c r="AJ194" s="721"/>
      <c r="AK194" s="721"/>
      <c r="AL194" s="721"/>
      <c r="AM194" s="721"/>
      <c r="AN194" s="721"/>
      <c r="AO194" s="721"/>
      <c r="AP194" s="721"/>
      <c r="AQ194" s="721"/>
      <c r="AR194" s="721"/>
    </row>
    <row r="195" spans="1:46" s="687" customFormat="1" ht="22.5">
      <c r="A195" s="1217"/>
      <c r="B195" s="1217"/>
      <c r="C195" s="1217">
        <v>1</v>
      </c>
      <c r="D195" s="1017"/>
      <c r="E195" s="1017"/>
      <c r="F195" s="1010"/>
      <c r="G195" s="1019"/>
      <c r="H195" s="1020"/>
      <c r="I195" s="999"/>
      <c r="J195" s="994"/>
      <c r="K195" s="992"/>
      <c r="L195" s="726" t="str">
        <f>mergeValue(A195) &amp;"."&amp; mergeValue(B195)&amp;"."&amp; mergeValue(C195)</f>
        <v>1.1.1</v>
      </c>
      <c r="M195" s="695" t="s">
        <v>7</v>
      </c>
      <c r="N195" s="1305"/>
      <c r="O195" s="1306"/>
      <c r="P195" s="1306"/>
      <c r="Q195" s="1306"/>
      <c r="R195" s="1306"/>
      <c r="S195" s="1306"/>
      <c r="T195" s="1306"/>
      <c r="U195" s="1306"/>
      <c r="V195" s="1306"/>
      <c r="W195" s="1306"/>
      <c r="X195" s="1306"/>
      <c r="Y195" s="1306"/>
      <c r="Z195" s="1306"/>
      <c r="AA195" s="1306"/>
      <c r="AB195" s="1306"/>
      <c r="AC195" s="1306"/>
      <c r="AD195" s="1306"/>
      <c r="AE195" s="1306"/>
      <c r="AF195" s="1307"/>
      <c r="AG195" s="719" t="s">
        <v>630</v>
      </c>
      <c r="AH195" s="721"/>
      <c r="AI195" s="721"/>
      <c r="AJ195" s="721"/>
      <c r="AK195" s="721"/>
      <c r="AL195" s="721"/>
      <c r="AM195" s="721"/>
      <c r="AN195" s="721"/>
      <c r="AO195" s="721"/>
      <c r="AP195" s="721"/>
      <c r="AQ195" s="721"/>
      <c r="AR195" s="721"/>
    </row>
    <row r="196" spans="1:46" s="687" customFormat="1" ht="15" customHeight="1">
      <c r="A196" s="1217"/>
      <c r="B196" s="1217"/>
      <c r="C196" s="1217"/>
      <c r="D196" s="1217">
        <v>1</v>
      </c>
      <c r="E196" s="1017"/>
      <c r="F196" s="1010"/>
      <c r="G196" s="1019"/>
      <c r="H196" s="1020"/>
      <c r="I196" s="999"/>
      <c r="J196" s="994"/>
      <c r="K196" s="992"/>
      <c r="L196" s="726" t="str">
        <f>mergeValue(A196) &amp;"."&amp; mergeValue(B196)&amp;"."&amp; mergeValue(C196)&amp;"."&amp; mergeValue(D196)</f>
        <v>1.1.1.1</v>
      </c>
      <c r="M196" s="696" t="s">
        <v>22</v>
      </c>
      <c r="N196" s="1305"/>
      <c r="O196" s="1306"/>
      <c r="P196" s="1306"/>
      <c r="Q196" s="1306"/>
      <c r="R196" s="1306"/>
      <c r="S196" s="1306"/>
      <c r="T196" s="1306"/>
      <c r="U196" s="1306"/>
      <c r="V196" s="1306"/>
      <c r="W196" s="1306"/>
      <c r="X196" s="1306"/>
      <c r="Y196" s="1306"/>
      <c r="Z196" s="1306"/>
      <c r="AA196" s="1306"/>
      <c r="AB196" s="1306"/>
      <c r="AC196" s="1306"/>
      <c r="AD196" s="1306"/>
      <c r="AE196" s="1306"/>
      <c r="AF196" s="1307"/>
      <c r="AG196" s="719" t="s">
        <v>677</v>
      </c>
      <c r="AH196" s="721"/>
      <c r="AI196" s="721"/>
      <c r="AJ196" s="721"/>
      <c r="AK196" s="721"/>
      <c r="AL196" s="721"/>
      <c r="AM196" s="721"/>
      <c r="AN196" s="721"/>
      <c r="AO196" s="721"/>
      <c r="AP196" s="721"/>
      <c r="AQ196" s="721"/>
      <c r="AR196" s="721"/>
    </row>
    <row r="197" spans="1:46" s="687" customFormat="1" ht="17.100000000000001" customHeight="1">
      <c r="A197" s="1217"/>
      <c r="B197" s="1217"/>
      <c r="C197" s="1217"/>
      <c r="D197" s="1217"/>
      <c r="E197" s="1217">
        <v>1</v>
      </c>
      <c r="F197" s="1010"/>
      <c r="G197" s="1019"/>
      <c r="H197" s="1020"/>
      <c r="I197" s="1021"/>
      <c r="J197" s="1011"/>
      <c r="K197" s="1154"/>
      <c r="L197" s="1281" t="str">
        <f>mergeValue(A197) &amp;"."&amp; mergeValue(B197)&amp;"."&amp; mergeValue(C197)&amp;"."&amp; mergeValue(D197)&amp;"."&amp; mergeValue(E197)</f>
        <v>1.1.1.1.1</v>
      </c>
      <c r="M197" s="1282"/>
      <c r="N197" s="1224" t="s">
        <v>85</v>
      </c>
      <c r="O197" s="1289"/>
      <c r="P197" s="1287">
        <v>1</v>
      </c>
      <c r="Q197" s="1336"/>
      <c r="R197" s="1224" t="s">
        <v>85</v>
      </c>
      <c r="S197" s="1289"/>
      <c r="T197" s="1287">
        <v>1</v>
      </c>
      <c r="U197" s="1336"/>
      <c r="V197" s="1224" t="s">
        <v>85</v>
      </c>
      <c r="W197" s="703"/>
      <c r="X197" s="691">
        <v>1</v>
      </c>
      <c r="Y197" s="1098"/>
      <c r="Z197" s="673"/>
      <c r="AA197" s="673"/>
      <c r="AB197" s="1253"/>
      <c r="AC197" s="1224" t="s">
        <v>84</v>
      </c>
      <c r="AD197" s="1253"/>
      <c r="AE197" s="1224" t="s">
        <v>84</v>
      </c>
      <c r="AF197" s="717"/>
      <c r="AG197" s="1284" t="s">
        <v>678</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17"/>
      <c r="B198" s="1217"/>
      <c r="C198" s="1217"/>
      <c r="D198" s="1217"/>
      <c r="E198" s="1217"/>
      <c r="F198" s="1010"/>
      <c r="G198" s="1019"/>
      <c r="H198" s="1020"/>
      <c r="I198" s="1021"/>
      <c r="J198" s="1011"/>
      <c r="K198" s="1154"/>
      <c r="L198" s="1281"/>
      <c r="M198" s="1282"/>
      <c r="N198" s="1224"/>
      <c r="O198" s="1289"/>
      <c r="P198" s="1287"/>
      <c r="Q198" s="1336"/>
      <c r="R198" s="1224"/>
      <c r="S198" s="1289"/>
      <c r="T198" s="1287"/>
      <c r="U198" s="1336"/>
      <c r="V198" s="1224"/>
      <c r="W198" s="728"/>
      <c r="X198" s="707"/>
      <c r="Y198" s="707"/>
      <c r="Z198" s="709"/>
      <c r="AA198" s="605" t="str">
        <f>AB197 &amp; "-" &amp; AD197</f>
        <v>-</v>
      </c>
      <c r="AB198" s="1223"/>
      <c r="AC198" s="1224"/>
      <c r="AD198" s="1223"/>
      <c r="AE198" s="1224"/>
      <c r="AF198" s="675"/>
      <c r="AG198" s="1285"/>
      <c r="AH198" s="721"/>
      <c r="AI198" s="724"/>
      <c r="AJ198" s="724"/>
      <c r="AK198" s="724"/>
      <c r="AL198" s="724"/>
      <c r="AM198" s="724"/>
      <c r="AN198" s="724"/>
      <c r="AO198" s="721"/>
      <c r="AP198" s="721"/>
      <c r="AQ198" s="721"/>
      <c r="AR198" s="721"/>
    </row>
    <row r="199" spans="1:46" s="687" customFormat="1" ht="17.100000000000001" customHeight="1">
      <c r="A199" s="1217"/>
      <c r="B199" s="1217"/>
      <c r="C199" s="1217"/>
      <c r="D199" s="1217"/>
      <c r="E199" s="1217"/>
      <c r="F199" s="1010"/>
      <c r="G199" s="1019"/>
      <c r="H199" s="1020"/>
      <c r="I199" s="1021"/>
      <c r="J199" s="1011"/>
      <c r="K199" s="1154"/>
      <c r="L199" s="1281"/>
      <c r="M199" s="1282"/>
      <c r="N199" s="1224"/>
      <c r="O199" s="1289"/>
      <c r="P199" s="1287"/>
      <c r="Q199" s="1336"/>
      <c r="R199" s="1224"/>
      <c r="S199" s="604"/>
      <c r="T199" s="700"/>
      <c r="U199" s="707"/>
      <c r="V199" s="708"/>
      <c r="W199" s="708"/>
      <c r="X199" s="708"/>
      <c r="Y199" s="708"/>
      <c r="Z199" s="709"/>
      <c r="AA199" s="709"/>
      <c r="AB199" s="710"/>
      <c r="AC199" s="706"/>
      <c r="AD199" s="706"/>
      <c r="AE199" s="710"/>
      <c r="AF199" s="706"/>
      <c r="AG199" s="1285"/>
      <c r="AH199" s="721"/>
      <c r="AI199" s="724"/>
      <c r="AJ199" s="724"/>
      <c r="AK199" s="724"/>
      <c r="AL199" s="724"/>
      <c r="AM199" s="724"/>
      <c r="AN199" s="724"/>
      <c r="AO199" s="721"/>
      <c r="AP199" s="721"/>
      <c r="AQ199" s="721"/>
      <c r="AR199" s="721"/>
    </row>
    <row r="200" spans="1:46" s="687" customFormat="1" ht="17.100000000000001" customHeight="1">
      <c r="A200" s="1217"/>
      <c r="B200" s="1217"/>
      <c r="C200" s="1217"/>
      <c r="D200" s="1217"/>
      <c r="E200" s="1217"/>
      <c r="F200" s="1010"/>
      <c r="G200" s="1019"/>
      <c r="H200" s="1020"/>
      <c r="I200" s="1021"/>
      <c r="J200" s="1011"/>
      <c r="K200" s="1154"/>
      <c r="L200" s="1281"/>
      <c r="M200" s="1282"/>
      <c r="N200" s="1224"/>
      <c r="O200" s="711"/>
      <c r="P200" s="713"/>
      <c r="Q200" s="712"/>
      <c r="R200" s="708"/>
      <c r="S200" s="708"/>
      <c r="T200" s="708"/>
      <c r="U200" s="708"/>
      <c r="V200" s="708"/>
      <c r="W200" s="708"/>
      <c r="X200" s="708"/>
      <c r="Y200" s="708"/>
      <c r="Z200" s="709"/>
      <c r="AA200" s="709"/>
      <c r="AB200" s="710"/>
      <c r="AC200" s="706"/>
      <c r="AD200" s="706"/>
      <c r="AE200" s="710"/>
      <c r="AF200" s="706"/>
      <c r="AG200" s="1285"/>
      <c r="AH200" s="721"/>
      <c r="AI200" s="724"/>
      <c r="AJ200" s="724"/>
      <c r="AK200" s="724"/>
      <c r="AL200" s="724"/>
      <c r="AM200" s="724"/>
      <c r="AN200" s="724"/>
      <c r="AO200" s="721"/>
      <c r="AP200" s="721"/>
      <c r="AQ200" s="721"/>
      <c r="AR200" s="721"/>
    </row>
    <row r="201" spans="1:46" s="686" customFormat="1" ht="15" customHeight="1">
      <c r="A201" s="1217"/>
      <c r="B201" s="1217"/>
      <c r="C201" s="1217"/>
      <c r="D201" s="1217"/>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86"/>
      <c r="AH201" s="723"/>
      <c r="AI201" s="723"/>
      <c r="AJ201" s="725"/>
      <c r="AK201" s="725"/>
      <c r="AL201" s="725"/>
      <c r="AM201" s="725"/>
      <c r="AN201" s="725"/>
      <c r="AO201" s="723"/>
      <c r="AP201" s="723"/>
      <c r="AQ201" s="723"/>
      <c r="AR201" s="723"/>
    </row>
    <row r="202" spans="1:46" s="686" customFormat="1" ht="15" customHeight="1">
      <c r="A202" s="1217"/>
      <c r="B202" s="1217"/>
      <c r="C202" s="1217"/>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17"/>
      <c r="B203" s="1217"/>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17"/>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9"/>
      <c r="R207" s="157"/>
      <c r="S207" s="157"/>
      <c r="T207" s="157"/>
      <c r="U207" s="1219"/>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9"/>
      <c r="R208" s="157"/>
      <c r="S208" s="157"/>
      <c r="T208" s="157"/>
      <c r="U208" s="1219"/>
      <c r="V208" s="157"/>
      <c r="W208" s="157"/>
      <c r="X208" s="157"/>
      <c r="Y208" s="157"/>
      <c r="Z208" s="157"/>
      <c r="AA208" s="157"/>
      <c r="AB208" s="157"/>
      <c r="AC208" s="157"/>
    </row>
    <row r="209" spans="1:83" ht="15" customHeight="1">
      <c r="G209" s="156"/>
      <c r="H209" s="157"/>
      <c r="I209" s="157"/>
      <c r="J209" s="85"/>
      <c r="K209" s="157"/>
      <c r="L209" s="157"/>
      <c r="M209" s="157"/>
      <c r="N209" s="157"/>
      <c r="O209" s="157"/>
      <c r="Q209" s="1219"/>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4" t="s">
        <v>85</v>
      </c>
      <c r="O211" s="1289"/>
      <c r="P211" s="1287">
        <v>1</v>
      </c>
      <c r="Q211" s="1315"/>
      <c r="R211" s="1224" t="s">
        <v>84</v>
      </c>
      <c r="S211" s="1316"/>
      <c r="T211" s="1303">
        <v>1</v>
      </c>
      <c r="U211" s="1220"/>
      <c r="V211" s="1224"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4"/>
      <c r="O212" s="1289"/>
      <c r="P212" s="1287"/>
      <c r="Q212" s="1315"/>
      <c r="R212" s="1224"/>
      <c r="S212" s="1317"/>
      <c r="T212" s="1304"/>
      <c r="U212" s="1220"/>
      <c r="V212" s="1224"/>
      <c r="W212" s="738"/>
      <c r="X212" s="738"/>
      <c r="Y212" s="738" t="s">
        <v>710</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4"/>
      <c r="O213" s="1289"/>
      <c r="P213" s="1287"/>
      <c r="Q213" s="1315"/>
      <c r="R213" s="1224"/>
      <c r="S213" s="735"/>
      <c r="T213" s="735"/>
      <c r="U213" s="738" t="s">
        <v>711</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4"/>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743</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17">
        <v>1</v>
      </c>
      <c r="B220" s="885"/>
      <c r="C220" s="885"/>
      <c r="D220" s="885"/>
      <c r="E220" s="886"/>
      <c r="F220" s="887"/>
      <c r="G220" s="887"/>
      <c r="H220" s="887"/>
      <c r="I220" s="888"/>
      <c r="J220" s="883"/>
      <c r="K220" s="890"/>
      <c r="L220" s="783">
        <f>mergeValue(A220)</f>
        <v>1</v>
      </c>
      <c r="M220" s="643" t="s">
        <v>20</v>
      </c>
      <c r="N220" s="648"/>
      <c r="O220" s="1254"/>
      <c r="P220" s="1255"/>
      <c r="Q220" s="1255"/>
      <c r="R220" s="1255"/>
      <c r="S220" s="1255"/>
      <c r="T220" s="1255"/>
      <c r="U220" s="1255"/>
      <c r="V220" s="1256"/>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17"/>
      <c r="B221" s="1217">
        <v>1</v>
      </c>
      <c r="C221" s="885"/>
      <c r="D221" s="885"/>
      <c r="E221" s="887"/>
      <c r="F221" s="887"/>
      <c r="G221" s="887"/>
      <c r="H221" s="887"/>
      <c r="I221" s="882"/>
      <c r="J221" s="881"/>
      <c r="K221" s="884"/>
      <c r="L221" s="783" t="str">
        <f>mergeValue(A221) &amp;"."&amp; mergeValue(B221)</f>
        <v>1.1</v>
      </c>
      <c r="M221" s="694" t="s">
        <v>16</v>
      </c>
      <c r="N221" s="648"/>
      <c r="O221" s="1254"/>
      <c r="P221" s="1255"/>
      <c r="Q221" s="1255"/>
      <c r="R221" s="1255"/>
      <c r="S221" s="1255"/>
      <c r="T221" s="1255"/>
      <c r="U221" s="1255"/>
      <c r="V221" s="1256"/>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17"/>
      <c r="B222" s="1217"/>
      <c r="C222" s="1217">
        <v>1</v>
      </c>
      <c r="D222" s="885"/>
      <c r="E222" s="887"/>
      <c r="F222" s="887"/>
      <c r="G222" s="887"/>
      <c r="H222" s="887"/>
      <c r="I222" s="889"/>
      <c r="J222" s="881"/>
      <c r="K222" s="884"/>
      <c r="L222" s="783" t="str">
        <f>mergeValue(A222) &amp;"."&amp; mergeValue(B222)&amp;"."&amp; mergeValue(C222)</f>
        <v>1.1.1</v>
      </c>
      <c r="M222" s="695" t="s">
        <v>7</v>
      </c>
      <c r="N222" s="648"/>
      <c r="O222" s="1254"/>
      <c r="P222" s="1255"/>
      <c r="Q222" s="1255"/>
      <c r="R222" s="1255"/>
      <c r="S222" s="1255"/>
      <c r="T222" s="1255"/>
      <c r="U222" s="1255"/>
      <c r="V222" s="1256"/>
      <c r="W222" s="632" t="s">
        <v>630</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17"/>
      <c r="B223" s="1217"/>
      <c r="C223" s="1217"/>
      <c r="D223" s="1217">
        <v>1</v>
      </c>
      <c r="E223" s="887"/>
      <c r="F223" s="887"/>
      <c r="G223" s="887"/>
      <c r="H223" s="887"/>
      <c r="I223" s="889"/>
      <c r="J223" s="881"/>
      <c r="K223" s="884"/>
      <c r="L223" s="783" t="str">
        <f>mergeValue(A223) &amp;"."&amp; mergeValue(B223)&amp;"."&amp; mergeValue(C223)&amp;"."&amp; mergeValue(D223)</f>
        <v>1.1.1.1</v>
      </c>
      <c r="M223" s="696" t="s">
        <v>22</v>
      </c>
      <c r="N223" s="648"/>
      <c r="O223" s="1254"/>
      <c r="P223" s="1255"/>
      <c r="Q223" s="1255"/>
      <c r="R223" s="1255"/>
      <c r="S223" s="1255"/>
      <c r="T223" s="1255"/>
      <c r="U223" s="1255"/>
      <c r="V223" s="1256"/>
      <c r="W223" s="632" t="s">
        <v>631</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17"/>
      <c r="B224" s="1217"/>
      <c r="C224" s="1217"/>
      <c r="D224" s="1217"/>
      <c r="E224" s="1217">
        <v>1</v>
      </c>
      <c r="F224" s="887"/>
      <c r="G224" s="887"/>
      <c r="H224" s="885">
        <v>1</v>
      </c>
      <c r="I224" s="1217">
        <v>1</v>
      </c>
      <c r="J224" s="887"/>
      <c r="K224" s="892"/>
      <c r="L224" s="783" t="str">
        <f>mergeValue(A224) &amp;"."&amp; mergeValue(B224)&amp;"."&amp; mergeValue(C224)&amp;"."&amp; mergeValue(D224)&amp;"."&amp; mergeValue(E224)</f>
        <v>1.1.1.1.1</v>
      </c>
      <c r="M224" s="556" t="s">
        <v>9</v>
      </c>
      <c r="N224" s="648"/>
      <c r="O224" s="1220"/>
      <c r="P224" s="1221"/>
      <c r="Q224" s="1221"/>
      <c r="R224" s="1221"/>
      <c r="S224" s="1221"/>
      <c r="T224" s="1221"/>
      <c r="U224" s="1221"/>
      <c r="V224" s="1222"/>
      <c r="W224" s="632" t="s">
        <v>635</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17"/>
      <c r="B225" s="1217"/>
      <c r="C225" s="1217"/>
      <c r="D225" s="1217"/>
      <c r="E225" s="1217"/>
      <c r="F225" s="1217">
        <v>1</v>
      </c>
      <c r="G225" s="885"/>
      <c r="H225" s="885"/>
      <c r="I225" s="1217"/>
      <c r="J225" s="1217">
        <v>1</v>
      </c>
      <c r="K225" s="893"/>
      <c r="L225" s="783" t="str">
        <f>mergeValue(A225) &amp;"."&amp; mergeValue(B225)&amp;"."&amp; mergeValue(C225)&amp;"."&amp; mergeValue(D225)&amp;"."&amp; mergeValue(E225)&amp;"."&amp; mergeValue(F225)</f>
        <v>1.1.1.1.1.1</v>
      </c>
      <c r="M225" s="557" t="s">
        <v>10</v>
      </c>
      <c r="N225" s="648"/>
      <c r="O225" s="1220"/>
      <c r="P225" s="1221"/>
      <c r="Q225" s="1221"/>
      <c r="R225" s="1221"/>
      <c r="S225" s="1221"/>
      <c r="T225" s="1221"/>
      <c r="U225" s="1221"/>
      <c r="V225" s="1222"/>
      <c r="W225" s="632" t="s">
        <v>633</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17"/>
      <c r="B226" s="1217"/>
      <c r="C226" s="1217"/>
      <c r="D226" s="1217"/>
      <c r="E226" s="1217"/>
      <c r="F226" s="1217"/>
      <c r="G226" s="885">
        <v>1</v>
      </c>
      <c r="H226" s="885"/>
      <c r="I226" s="1217"/>
      <c r="J226" s="1217"/>
      <c r="K226" s="893">
        <v>1</v>
      </c>
      <c r="L226" s="783" t="str">
        <f>mergeValue(A226) &amp;"."&amp; mergeValue(B226)&amp;"."&amp; mergeValue(C226)&amp;"."&amp; mergeValue(D226)&amp;"."&amp; mergeValue(E226)&amp;"."&amp; mergeValue(F226)&amp;"."&amp; mergeValue(G226)</f>
        <v>1.1.1.1.1.1.1</v>
      </c>
      <c r="M226" s="1071"/>
      <c r="N226" s="648"/>
      <c r="O226" s="765"/>
      <c r="P226" s="765"/>
      <c r="Q226" s="765"/>
      <c r="R226" s="1223"/>
      <c r="S226" s="1224" t="s">
        <v>84</v>
      </c>
      <c r="T226" s="1223"/>
      <c r="U226" s="1224" t="s">
        <v>84</v>
      </c>
      <c r="V226" s="765"/>
      <c r="W226" s="1216" t="s">
        <v>652</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17"/>
      <c r="B227" s="1217"/>
      <c r="C227" s="1217"/>
      <c r="D227" s="1217"/>
      <c r="E227" s="1217"/>
      <c r="F227" s="1217"/>
      <c r="G227" s="885"/>
      <c r="H227" s="885"/>
      <c r="I227" s="1217"/>
      <c r="J227" s="1217"/>
      <c r="K227" s="893"/>
      <c r="L227" s="802"/>
      <c r="M227" s="648"/>
      <c r="N227" s="648"/>
      <c r="O227" s="765"/>
      <c r="P227" s="765"/>
      <c r="Q227" s="771" t="str">
        <f>R226 &amp; "-" &amp; T226</f>
        <v>-</v>
      </c>
      <c r="R227" s="1223"/>
      <c r="S227" s="1224"/>
      <c r="T227" s="1223"/>
      <c r="U227" s="1224"/>
      <c r="V227" s="765"/>
      <c r="W227" s="1216"/>
      <c r="X227" s="810"/>
      <c r="Y227" s="831"/>
      <c r="Z227" s="831" t="str">
        <f t="shared" si="3"/>
        <v/>
      </c>
      <c r="AA227" s="831"/>
      <c r="AB227" s="831"/>
      <c r="AC227" s="831"/>
      <c r="AD227" s="810"/>
      <c r="AE227" s="810"/>
      <c r="AF227" s="810"/>
      <c r="AG227" s="810"/>
      <c r="AH227" s="810"/>
      <c r="AI227" s="810"/>
      <c r="AJ227" s="810"/>
    </row>
    <row r="228" spans="1:36" s="801" customFormat="1" ht="15" customHeight="1">
      <c r="A228" s="1217"/>
      <c r="B228" s="1217"/>
      <c r="C228" s="1217"/>
      <c r="D228" s="1217"/>
      <c r="E228" s="1217"/>
      <c r="F228" s="1217"/>
      <c r="G228" s="887"/>
      <c r="H228" s="885"/>
      <c r="I228" s="1217"/>
      <c r="J228" s="1217"/>
      <c r="K228" s="892"/>
      <c r="L228" s="690"/>
      <c r="M228" s="559" t="s">
        <v>25</v>
      </c>
      <c r="N228" s="767"/>
      <c r="O228" s="767"/>
      <c r="P228" s="767"/>
      <c r="Q228" s="767"/>
      <c r="R228" s="767"/>
      <c r="S228" s="767"/>
      <c r="T228" s="767"/>
      <c r="U228" s="767"/>
      <c r="V228" s="764"/>
      <c r="W228" s="1216"/>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17"/>
      <c r="B229" s="1217"/>
      <c r="C229" s="1217"/>
      <c r="D229" s="1217"/>
      <c r="E229" s="1217"/>
      <c r="F229" s="887"/>
      <c r="G229" s="887"/>
      <c r="H229" s="885"/>
      <c r="I229" s="1217"/>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17"/>
      <c r="B230" s="1217"/>
      <c r="C230" s="1217"/>
      <c r="D230" s="1217"/>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17"/>
      <c r="B231" s="1217"/>
      <c r="C231" s="1217"/>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17"/>
      <c r="B232" s="1217"/>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17"/>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17">
        <v>1</v>
      </c>
      <c r="B238" s="1017"/>
      <c r="C238" s="1017"/>
      <c r="D238" s="1017"/>
      <c r="E238" s="983"/>
      <c r="F238" s="1028"/>
      <c r="G238" s="1028"/>
      <c r="H238" s="1028"/>
      <c r="I238" s="985"/>
      <c r="J238" s="981"/>
      <c r="K238" s="965"/>
      <c r="L238" s="1032">
        <f>mergeValue(A238)</f>
        <v>1</v>
      </c>
      <c r="M238" s="643" t="s">
        <v>20</v>
      </c>
      <c r="N238" s="648"/>
      <c r="O238" s="1254"/>
      <c r="P238" s="1255"/>
      <c r="Q238" s="1255"/>
      <c r="R238" s="1255"/>
      <c r="S238" s="1255"/>
      <c r="T238" s="1255"/>
      <c r="U238" s="1255"/>
      <c r="V238" s="1256"/>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17"/>
      <c r="B239" s="1217">
        <v>1</v>
      </c>
      <c r="C239" s="1017"/>
      <c r="D239" s="1017"/>
      <c r="E239" s="1028"/>
      <c r="F239" s="1028"/>
      <c r="G239" s="1028"/>
      <c r="H239" s="1028"/>
      <c r="I239" s="1023"/>
      <c r="J239" s="956"/>
      <c r="K239" s="959"/>
      <c r="L239" s="1032" t="str">
        <f>mergeValue(A239) &amp;"."&amp; mergeValue(B239)</f>
        <v>1.1</v>
      </c>
      <c r="M239" s="694" t="s">
        <v>16</v>
      </c>
      <c r="N239" s="648"/>
      <c r="O239" s="1254"/>
      <c r="P239" s="1255"/>
      <c r="Q239" s="1255"/>
      <c r="R239" s="1255"/>
      <c r="S239" s="1255"/>
      <c r="T239" s="1255"/>
      <c r="U239" s="1255"/>
      <c r="V239" s="1256"/>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17"/>
      <c r="B240" s="1217"/>
      <c r="C240" s="1217">
        <v>1</v>
      </c>
      <c r="D240" s="1017"/>
      <c r="E240" s="1028"/>
      <c r="F240" s="1028"/>
      <c r="G240" s="1028"/>
      <c r="H240" s="1028"/>
      <c r="I240" s="964"/>
      <c r="J240" s="956"/>
      <c r="K240" s="959"/>
      <c r="L240" s="1032" t="str">
        <f>mergeValue(A240) &amp;"."&amp; mergeValue(B240)&amp;"."&amp; mergeValue(C240)</f>
        <v>1.1.1</v>
      </c>
      <c r="M240" s="695" t="s">
        <v>7</v>
      </c>
      <c r="N240" s="648"/>
      <c r="O240" s="1254"/>
      <c r="P240" s="1255"/>
      <c r="Q240" s="1255"/>
      <c r="R240" s="1255"/>
      <c r="S240" s="1255"/>
      <c r="T240" s="1255"/>
      <c r="U240" s="1255"/>
      <c r="V240" s="1256"/>
      <c r="W240" s="632" t="s">
        <v>630</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17"/>
      <c r="B241" s="1217"/>
      <c r="C241" s="1217"/>
      <c r="D241" s="1217">
        <v>1</v>
      </c>
      <c r="E241" s="1028"/>
      <c r="F241" s="1028"/>
      <c r="G241" s="1028"/>
      <c r="H241" s="1028"/>
      <c r="I241" s="964"/>
      <c r="J241" s="956"/>
      <c r="K241" s="959"/>
      <c r="L241" s="1032" t="str">
        <f>mergeValue(A241) &amp;"."&amp; mergeValue(B241)&amp;"."&amp; mergeValue(C241)&amp;"."&amp; mergeValue(D241)</f>
        <v>1.1.1.1</v>
      </c>
      <c r="M241" s="696" t="s">
        <v>22</v>
      </c>
      <c r="N241" s="648"/>
      <c r="O241" s="1254"/>
      <c r="P241" s="1255"/>
      <c r="Q241" s="1255"/>
      <c r="R241" s="1255"/>
      <c r="S241" s="1255"/>
      <c r="T241" s="1255"/>
      <c r="U241" s="1255"/>
      <c r="V241" s="1256"/>
      <c r="W241" s="632" t="s">
        <v>631</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17"/>
      <c r="B242" s="1217"/>
      <c r="C242" s="1217"/>
      <c r="D242" s="1217"/>
      <c r="E242" s="1217">
        <v>1</v>
      </c>
      <c r="F242" s="1028"/>
      <c r="G242" s="1028"/>
      <c r="H242" s="1017">
        <v>1</v>
      </c>
      <c r="I242" s="1217">
        <v>1</v>
      </c>
      <c r="J242" s="1028"/>
      <c r="K242" s="967"/>
      <c r="L242" s="1032" t="str">
        <f>mergeValue(A242) &amp;"."&amp; mergeValue(B242)&amp;"."&amp; mergeValue(C242)&amp;"."&amp; mergeValue(D242)&amp;"."&amp; mergeValue(E242)</f>
        <v>1.1.1.1.1</v>
      </c>
      <c r="M242" s="556" t="s">
        <v>9</v>
      </c>
      <c r="N242" s="648"/>
      <c r="O242" s="1220"/>
      <c r="P242" s="1221"/>
      <c r="Q242" s="1221"/>
      <c r="R242" s="1221"/>
      <c r="S242" s="1221"/>
      <c r="T242" s="1221"/>
      <c r="U242" s="1221"/>
      <c r="V242" s="1222"/>
      <c r="W242" s="632" t="s">
        <v>635</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17"/>
      <c r="B243" s="1217"/>
      <c r="C243" s="1217"/>
      <c r="D243" s="1217"/>
      <c r="E243" s="1217"/>
      <c r="F243" s="1217">
        <v>1</v>
      </c>
      <c r="G243" s="1017"/>
      <c r="H243" s="1017"/>
      <c r="I243" s="1217"/>
      <c r="J243" s="1217">
        <v>1</v>
      </c>
      <c r="K243" s="968"/>
      <c r="L243" s="1032" t="str">
        <f>mergeValue(A243) &amp;"."&amp; mergeValue(B243)&amp;"."&amp; mergeValue(C243)&amp;"."&amp; mergeValue(D243)&amp;"."&amp; mergeValue(E243)&amp;"."&amp; mergeValue(F243)</f>
        <v>1.1.1.1.1.1</v>
      </c>
      <c r="M243" s="557" t="s">
        <v>10</v>
      </c>
      <c r="N243" s="648"/>
      <c r="O243" s="1220"/>
      <c r="P243" s="1221"/>
      <c r="Q243" s="1221"/>
      <c r="R243" s="1221"/>
      <c r="S243" s="1221"/>
      <c r="T243" s="1221"/>
      <c r="U243" s="1221"/>
      <c r="V243" s="1222"/>
      <c r="W243" s="632" t="s">
        <v>633</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17"/>
      <c r="B244" s="1217"/>
      <c r="C244" s="1217"/>
      <c r="D244" s="1217"/>
      <c r="E244" s="1217"/>
      <c r="F244" s="1217"/>
      <c r="G244" s="1017">
        <v>1</v>
      </c>
      <c r="H244" s="1017"/>
      <c r="I244" s="1217"/>
      <c r="J244" s="1217"/>
      <c r="K244" s="968">
        <v>1</v>
      </c>
      <c r="L244" s="1032" t="str">
        <f>mergeValue(A244) &amp;"."&amp; mergeValue(B244)&amp;"."&amp; mergeValue(C244)&amp;"."&amp; mergeValue(D244)&amp;"."&amp; mergeValue(E244)&amp;"."&amp; mergeValue(F244)&amp;"."&amp; mergeValue(G244)</f>
        <v>1.1.1.1.1.1.1</v>
      </c>
      <c r="M244" s="1071"/>
      <c r="N244" s="648"/>
      <c r="O244" s="685"/>
      <c r="P244" s="765"/>
      <c r="Q244" s="1096"/>
      <c r="R244" s="1223"/>
      <c r="S244" s="1224" t="s">
        <v>84</v>
      </c>
      <c r="T244" s="1223"/>
      <c r="U244" s="1224" t="s">
        <v>84</v>
      </c>
      <c r="V244" s="765"/>
      <c r="W244" s="1234" t="s">
        <v>652</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17"/>
      <c r="B245" s="1217"/>
      <c r="C245" s="1217"/>
      <c r="D245" s="1217"/>
      <c r="E245" s="1217"/>
      <c r="F245" s="1217"/>
      <c r="G245" s="1017"/>
      <c r="H245" s="1017"/>
      <c r="I245" s="1217"/>
      <c r="J245" s="1217"/>
      <c r="K245" s="968"/>
      <c r="L245" s="802"/>
      <c r="M245" s="648"/>
      <c r="N245" s="648"/>
      <c r="O245" s="765"/>
      <c r="P245" s="765"/>
      <c r="Q245" s="771" t="str">
        <f>R244 &amp; "-" &amp; T244</f>
        <v>-</v>
      </c>
      <c r="R245" s="1223"/>
      <c r="S245" s="1224"/>
      <c r="T245" s="1223"/>
      <c r="U245" s="1224"/>
      <c r="V245" s="765"/>
      <c r="W245" s="1235"/>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17"/>
      <c r="B246" s="1217"/>
      <c r="C246" s="1217"/>
      <c r="D246" s="1217"/>
      <c r="E246" s="1217"/>
      <c r="F246" s="1217"/>
      <c r="G246" s="1028"/>
      <c r="H246" s="1017"/>
      <c r="I246" s="1217"/>
      <c r="J246" s="1217"/>
      <c r="K246" s="967"/>
      <c r="L246" s="690"/>
      <c r="M246" s="559" t="s">
        <v>25</v>
      </c>
      <c r="N246" s="1008"/>
      <c r="O246" s="1008"/>
      <c r="P246" s="1008"/>
      <c r="Q246" s="1008"/>
      <c r="R246" s="1008"/>
      <c r="S246" s="1008"/>
      <c r="T246" s="1008"/>
      <c r="U246" s="1008"/>
      <c r="V246" s="764"/>
      <c r="W246" s="1236"/>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17"/>
      <c r="B247" s="1217"/>
      <c r="C247" s="1217"/>
      <c r="D247" s="1217"/>
      <c r="E247" s="1217"/>
      <c r="F247" s="1028"/>
      <c r="G247" s="1028"/>
      <c r="H247" s="1017"/>
      <c r="I247" s="1217"/>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17"/>
      <c r="B248" s="1217"/>
      <c r="C248" s="1217"/>
      <c r="D248" s="1217"/>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17"/>
      <c r="B249" s="1217"/>
      <c r="C249" s="1217"/>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17"/>
      <c r="B250" s="1217"/>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17"/>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00"/>
      <c r="D297" s="1155">
        <v>1</v>
      </c>
      <c r="E297" s="1219"/>
      <c r="F297" s="353"/>
      <c r="G297" s="188">
        <v>0</v>
      </c>
      <c r="H297" s="358"/>
      <c r="I297" s="250"/>
      <c r="J297" s="395" t="s">
        <v>516</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00"/>
      <c r="D298" s="1155"/>
      <c r="E298" s="121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01"/>
      <c r="D302" s="249"/>
      <c r="E302" s="456"/>
      <c r="F302" s="1302"/>
      <c r="G302" s="1155">
        <v>0</v>
      </c>
      <c r="H302" s="1299"/>
      <c r="I302" s="250"/>
      <c r="J302" s="395" t="s">
        <v>516</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01"/>
      <c r="D303" s="249"/>
      <c r="E303" s="456"/>
      <c r="F303" s="1302"/>
      <c r="G303" s="1155"/>
      <c r="H303" s="129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15">
        <v>1</v>
      </c>
      <c r="B337" s="214"/>
      <c r="C337" s="214"/>
      <c r="D337" s="214"/>
      <c r="F337" s="335" t="str">
        <f>"2." &amp;mergeValue(A337)</f>
        <v>2.1</v>
      </c>
      <c r="G337" s="417" t="s">
        <v>494</v>
      </c>
      <c r="H337" s="317"/>
      <c r="I337" s="196" t="s">
        <v>587</v>
      </c>
      <c r="J337" s="334"/>
      <c r="K337" s="214"/>
      <c r="L337" s="214"/>
      <c r="M337" s="214"/>
      <c r="N337" s="214"/>
      <c r="O337" s="214"/>
      <c r="P337" s="214"/>
      <c r="Q337" s="214"/>
      <c r="R337" s="214"/>
      <c r="S337" s="214"/>
      <c r="T337" s="214"/>
    </row>
    <row r="338" spans="1:20" s="190" customFormat="1" ht="90">
      <c r="A338" s="1215"/>
      <c r="B338" s="214"/>
      <c r="C338" s="214"/>
      <c r="D338" s="214"/>
      <c r="F338" s="335" t="str">
        <f>"3." &amp;mergeValue(A338)</f>
        <v>3.1</v>
      </c>
      <c r="G338" s="417" t="s">
        <v>495</v>
      </c>
      <c r="H338" s="317"/>
      <c r="I338" s="196" t="s">
        <v>585</v>
      </c>
      <c r="J338" s="334"/>
      <c r="K338" s="214"/>
      <c r="L338" s="214"/>
      <c r="M338" s="214"/>
      <c r="N338" s="214"/>
      <c r="O338" s="214"/>
      <c r="P338" s="214"/>
      <c r="Q338" s="214"/>
      <c r="R338" s="214"/>
      <c r="S338" s="214"/>
      <c r="T338" s="214"/>
    </row>
    <row r="339" spans="1:20" s="190" customFormat="1" ht="45">
      <c r="A339" s="1215"/>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15"/>
      <c r="B340" s="1215">
        <v>1</v>
      </c>
      <c r="C340" s="342"/>
      <c r="D340" s="342"/>
      <c r="F340" s="335" t="str">
        <f>"4."&amp;mergeValue(A340) &amp;"."&amp;mergeValue(B340)</f>
        <v>4.1.1</v>
      </c>
      <c r="G340" s="324" t="s">
        <v>589</v>
      </c>
      <c r="H340" s="317" t="str">
        <f>IF(region_name="","",region_name)</f>
        <v>Ханты-Мансийский автономный округ</v>
      </c>
      <c r="I340" s="196" t="s">
        <v>499</v>
      </c>
      <c r="J340" s="334"/>
      <c r="K340" s="214"/>
      <c r="L340" s="214"/>
      <c r="M340" s="214"/>
      <c r="N340" s="214"/>
      <c r="O340" s="214"/>
      <c r="P340" s="214"/>
      <c r="Q340" s="214"/>
      <c r="R340" s="214"/>
      <c r="S340" s="214"/>
      <c r="T340" s="214"/>
    </row>
    <row r="341" spans="1:20" s="190" customFormat="1" ht="191.25">
      <c r="A341" s="1215"/>
      <c r="B341" s="1215"/>
      <c r="C341" s="1215">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15"/>
      <c r="B342" s="1215"/>
      <c r="C342" s="1215"/>
      <c r="D342" s="342">
        <v>1</v>
      </c>
      <c r="F342" s="335" t="str">
        <f>"4."&amp;mergeValue(A342) &amp;"."&amp;mergeValue(B342)&amp;"."&amp;mergeValue(C342)&amp;"."&amp;mergeValue(D342)</f>
        <v>4.1.1.1.1</v>
      </c>
      <c r="G342" s="420" t="s">
        <v>498</v>
      </c>
      <c r="H342" s="317"/>
      <c r="I342" s="1216" t="s">
        <v>588</v>
      </c>
      <c r="J342" s="334"/>
      <c r="K342" s="214"/>
      <c r="L342" s="214"/>
      <c r="M342" s="214"/>
      <c r="N342" s="214"/>
      <c r="O342" s="214"/>
      <c r="P342" s="214"/>
      <c r="Q342" s="214"/>
      <c r="R342" s="214"/>
      <c r="S342" s="214"/>
      <c r="T342" s="214"/>
    </row>
    <row r="343" spans="1:20" s="190" customFormat="1" ht="18.75">
      <c r="A343" s="1215"/>
      <c r="B343" s="1215"/>
      <c r="C343" s="1215"/>
      <c r="D343" s="342"/>
      <c r="F343" s="424"/>
      <c r="G343" s="425" t="s">
        <v>4</v>
      </c>
      <c r="H343" s="426"/>
      <c r="I343" s="1216"/>
      <c r="J343" s="334"/>
      <c r="K343" s="214"/>
      <c r="L343" s="214"/>
      <c r="M343" s="214"/>
      <c r="N343" s="214"/>
      <c r="O343" s="214"/>
      <c r="P343" s="214"/>
      <c r="Q343" s="214"/>
      <c r="R343" s="214"/>
      <c r="S343" s="214"/>
      <c r="T343" s="214"/>
    </row>
    <row r="344" spans="1:20" s="190" customFormat="1" ht="18.75">
      <c r="A344" s="1215"/>
      <c r="B344" s="1215"/>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5"/>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545</v>
      </c>
      <c r="AX1" s="409" t="s">
        <v>546</v>
      </c>
      <c r="AZ1" s="1337" t="s">
        <v>578</v>
      </c>
      <c r="BA1" s="1337"/>
      <c r="BC1" s="827" t="s">
        <v>721</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639</v>
      </c>
      <c r="P2" s="662" t="s">
        <v>42</v>
      </c>
      <c r="Q2" s="180" t="s">
        <v>3</v>
      </c>
      <c r="R2" s="183" t="s">
        <v>24</v>
      </c>
      <c r="S2" s="181" t="s">
        <v>26</v>
      </c>
      <c r="T2" s="182" t="s">
        <v>30</v>
      </c>
      <c r="U2" s="178" t="s">
        <v>36</v>
      </c>
      <c r="V2" s="1039">
        <v>1</v>
      </c>
      <c r="W2" s="460"/>
      <c r="X2" s="461" t="s">
        <v>609</v>
      </c>
      <c r="Y2" s="44" t="s">
        <v>634</v>
      </c>
      <c r="Z2" s="160"/>
      <c r="AA2" s="753" t="s">
        <v>714</v>
      </c>
      <c r="AB2" s="755" t="s">
        <v>714</v>
      </c>
      <c r="AC2" s="44" t="s">
        <v>310</v>
      </c>
      <c r="AD2" s="209" t="s">
        <v>310</v>
      </c>
      <c r="AF2" s="45" t="s">
        <v>36</v>
      </c>
      <c r="AH2" s="143" t="s">
        <v>342</v>
      </c>
      <c r="AI2" s="143" t="s">
        <v>342</v>
      </c>
      <c r="AK2" s="143" t="s">
        <v>346</v>
      </c>
      <c r="AM2" s="143" t="s">
        <v>356</v>
      </c>
      <c r="AP2" s="1127" t="s">
        <v>609</v>
      </c>
      <c r="AQ2" s="1035" t="s">
        <v>767</v>
      </c>
      <c r="AS2" s="44" t="s">
        <v>374</v>
      </c>
      <c r="AU2" s="45" t="s">
        <v>377</v>
      </c>
      <c r="AW2" s="410" t="s">
        <v>547</v>
      </c>
      <c r="AX2" s="411" t="s">
        <v>547</v>
      </c>
      <c r="AZ2" s="446" t="s">
        <v>579</v>
      </c>
      <c r="BA2" s="447" t="s">
        <v>580</v>
      </c>
      <c r="BC2" s="804" t="s">
        <v>722</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640</v>
      </c>
      <c r="P3" s="662" t="s">
        <v>43</v>
      </c>
      <c r="Q3" s="180" t="s">
        <v>301</v>
      </c>
      <c r="R3" s="179" t="s">
        <v>303</v>
      </c>
      <c r="S3" s="181" t="s">
        <v>27</v>
      </c>
      <c r="T3" s="182" t="s">
        <v>31</v>
      </c>
      <c r="U3" s="178" t="s">
        <v>37</v>
      </c>
      <c r="V3" s="1039">
        <v>2</v>
      </c>
      <c r="W3" s="460"/>
      <c r="X3" s="461" t="s">
        <v>767</v>
      </c>
      <c r="Y3" s="44" t="s">
        <v>634</v>
      </c>
      <c r="Z3" s="160"/>
      <c r="AA3" s="753" t="s">
        <v>715</v>
      </c>
      <c r="AB3" s="755" t="s">
        <v>715</v>
      </c>
      <c r="AC3" s="44" t="s">
        <v>311</v>
      </c>
      <c r="AD3" s="209" t="s">
        <v>311</v>
      </c>
      <c r="AF3" s="45" t="s">
        <v>37</v>
      </c>
      <c r="AH3" s="143" t="s">
        <v>365</v>
      </c>
      <c r="AI3" s="143" t="s">
        <v>344</v>
      </c>
      <c r="AK3" s="143" t="s">
        <v>347</v>
      </c>
      <c r="AM3" s="143" t="s">
        <v>357</v>
      </c>
      <c r="AP3" s="1127" t="s">
        <v>768</v>
      </c>
      <c r="AQ3" s="1035" t="s">
        <v>610</v>
      </c>
      <c r="AS3" s="44" t="s">
        <v>375</v>
      </c>
      <c r="AU3" s="45" t="s">
        <v>378</v>
      </c>
      <c r="AW3" s="410" t="s">
        <v>548</v>
      </c>
      <c r="AX3" s="411" t="s">
        <v>548</v>
      </c>
      <c r="AZ3" s="146" t="s">
        <v>650</v>
      </c>
      <c r="BA3" s="179" t="s">
        <v>649</v>
      </c>
      <c r="BC3" s="804" t="s">
        <v>723</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641</v>
      </c>
      <c r="Q4" s="180" t="s">
        <v>23</v>
      </c>
      <c r="R4" s="179" t="s">
        <v>779</v>
      </c>
      <c r="S4" s="181" t="s">
        <v>28</v>
      </c>
      <c r="T4" s="182" t="s">
        <v>32</v>
      </c>
      <c r="U4" s="178" t="s">
        <v>38</v>
      </c>
      <c r="V4" s="1039">
        <v>3</v>
      </c>
      <c r="W4" s="460"/>
      <c r="X4" s="461" t="s">
        <v>758</v>
      </c>
      <c r="Y4" s="753" t="s">
        <v>634</v>
      </c>
      <c r="Z4" s="208"/>
      <c r="AC4" s="44" t="s">
        <v>312</v>
      </c>
      <c r="AD4" s="209" t="s">
        <v>312</v>
      </c>
      <c r="AF4" s="45" t="s">
        <v>38</v>
      </c>
      <c r="AH4" s="45" t="s">
        <v>368</v>
      </c>
      <c r="AK4" s="143" t="s">
        <v>348</v>
      </c>
      <c r="AM4" s="143" t="s">
        <v>358</v>
      </c>
      <c r="AP4" s="1127" t="s">
        <v>767</v>
      </c>
      <c r="AQ4" s="1035" t="s">
        <v>611</v>
      </c>
      <c r="AS4" s="44" t="s">
        <v>345</v>
      </c>
      <c r="AU4" s="45" t="s">
        <v>379</v>
      </c>
      <c r="AW4" s="410" t="s">
        <v>549</v>
      </c>
      <c r="AX4" s="411" t="s">
        <v>549</v>
      </c>
      <c r="AZ4" s="146" t="s">
        <v>660</v>
      </c>
      <c r="BA4" s="179" t="s">
        <v>659</v>
      </c>
      <c r="BC4" s="804" t="s">
        <v>724</v>
      </c>
    </row>
    <row r="5" spans="1:55" ht="33.75">
      <c r="A5" s="6" t="s">
        <v>104</v>
      </c>
      <c r="B5" s="44">
        <v>2003</v>
      </c>
      <c r="C5" s="44">
        <v>2016</v>
      </c>
      <c r="E5" s="143" t="s">
        <v>189</v>
      </c>
      <c r="F5" s="143" t="s">
        <v>229</v>
      </c>
      <c r="I5" s="143" t="s">
        <v>51</v>
      </c>
      <c r="K5" s="144" t="s">
        <v>247</v>
      </c>
      <c r="L5" s="144" t="s">
        <v>247</v>
      </c>
      <c r="M5" s="144">
        <v>4</v>
      </c>
      <c r="N5" s="659" t="s">
        <v>287</v>
      </c>
      <c r="O5" s="545" t="s">
        <v>642</v>
      </c>
      <c r="Q5" s="180" t="s">
        <v>302</v>
      </c>
      <c r="R5" s="179" t="s">
        <v>304</v>
      </c>
      <c r="T5" s="45" t="s">
        <v>33</v>
      </c>
      <c r="U5" s="178" t="s">
        <v>39</v>
      </c>
      <c r="V5" s="1039">
        <v>4</v>
      </c>
      <c r="W5" s="460"/>
      <c r="X5" s="461" t="s">
        <v>610</v>
      </c>
      <c r="Y5" s="753" t="s">
        <v>658</v>
      </c>
      <c r="Z5" s="208">
        <v>1</v>
      </c>
      <c r="AF5" s="45" t="s">
        <v>327</v>
      </c>
      <c r="AH5" s="143" t="s">
        <v>366</v>
      </c>
      <c r="AK5" s="143" t="s">
        <v>349</v>
      </c>
      <c r="AM5" s="143" t="s">
        <v>359</v>
      </c>
      <c r="AP5" s="1127" t="s">
        <v>610</v>
      </c>
      <c r="AQ5" s="1035" t="s">
        <v>758</v>
      </c>
      <c r="AU5" s="45" t="s">
        <v>380</v>
      </c>
      <c r="AW5" s="410" t="s">
        <v>550</v>
      </c>
      <c r="AX5" s="411" t="s">
        <v>550</v>
      </c>
      <c r="AZ5" s="546" t="s">
        <v>661</v>
      </c>
      <c r="BA5" s="570" t="s">
        <v>667</v>
      </c>
      <c r="BC5" s="804" t="s">
        <v>725</v>
      </c>
    </row>
    <row r="6" spans="1:55" ht="45">
      <c r="A6" s="6" t="s">
        <v>105</v>
      </c>
      <c r="B6" s="44">
        <v>2004</v>
      </c>
      <c r="C6" s="44">
        <v>2017</v>
      </c>
      <c r="E6" s="143" t="s">
        <v>190</v>
      </c>
      <c r="F6" s="147"/>
      <c r="G6" s="148" t="s">
        <v>291</v>
      </c>
      <c r="H6" s="148" t="s">
        <v>258</v>
      </c>
      <c r="I6" s="143" t="s">
        <v>68</v>
      </c>
      <c r="J6" s="148" t="s">
        <v>264</v>
      </c>
      <c r="N6" s="659" t="s">
        <v>288</v>
      </c>
      <c r="O6" s="545" t="s">
        <v>643</v>
      </c>
      <c r="R6" s="179" t="s">
        <v>3</v>
      </c>
      <c r="T6" s="45" t="s">
        <v>34</v>
      </c>
      <c r="U6" s="178" t="s">
        <v>327</v>
      </c>
      <c r="V6" s="1039">
        <v>5</v>
      </c>
      <c r="W6" s="460"/>
      <c r="X6" s="753" t="s">
        <v>611</v>
      </c>
      <c r="Y6" s="753" t="s">
        <v>668</v>
      </c>
      <c r="Z6" s="208"/>
      <c r="AA6" s="219"/>
      <c r="AH6" s="143" t="s">
        <v>367</v>
      </c>
      <c r="AK6" s="143" t="s">
        <v>350</v>
      </c>
      <c r="AM6" s="143" t="s">
        <v>360</v>
      </c>
      <c r="AP6" s="1127" t="s">
        <v>611</v>
      </c>
      <c r="AQ6" s="1035" t="s">
        <v>612</v>
      </c>
      <c r="AU6" s="220" t="s">
        <v>381</v>
      </c>
      <c r="AW6" s="410" t="s">
        <v>551</v>
      </c>
      <c r="AX6" s="411" t="s">
        <v>551</v>
      </c>
      <c r="AZ6" s="546" t="s">
        <v>662</v>
      </c>
      <c r="BA6" s="570" t="s">
        <v>672</v>
      </c>
    </row>
    <row r="7" spans="1:55" ht="33.75">
      <c r="A7" s="6" t="s">
        <v>106</v>
      </c>
      <c r="B7" s="44">
        <v>2005</v>
      </c>
      <c r="E7" s="143" t="s">
        <v>191</v>
      </c>
      <c r="F7" s="147"/>
      <c r="G7" s="143" t="s">
        <v>255</v>
      </c>
      <c r="H7" s="143" t="s">
        <v>257</v>
      </c>
      <c r="I7" s="143" t="s">
        <v>69</v>
      </c>
      <c r="J7" s="143" t="s">
        <v>284</v>
      </c>
      <c r="N7" s="660" t="s">
        <v>289</v>
      </c>
      <c r="O7" s="545" t="s">
        <v>644</v>
      </c>
      <c r="U7" s="178" t="s">
        <v>85</v>
      </c>
      <c r="V7" s="1040" t="s">
        <v>69</v>
      </c>
      <c r="W7" s="460"/>
      <c r="X7" s="753" t="s">
        <v>612</v>
      </c>
      <c r="Y7" s="753" t="s">
        <v>658</v>
      </c>
      <c r="Z7" s="208"/>
      <c r="AA7" s="219"/>
      <c r="AH7" s="143" t="s">
        <v>343</v>
      </c>
      <c r="AK7" s="143" t="s">
        <v>351</v>
      </c>
      <c r="AM7" s="143" t="s">
        <v>361</v>
      </c>
      <c r="AP7" s="1127" t="s">
        <v>758</v>
      </c>
      <c r="AQ7" s="1035" t="s">
        <v>613</v>
      </c>
      <c r="AU7" s="220" t="s">
        <v>382</v>
      </c>
      <c r="AW7" s="410" t="s">
        <v>552</v>
      </c>
      <c r="AX7" s="411" t="s">
        <v>552</v>
      </c>
      <c r="AZ7" s="546" t="s">
        <v>680</v>
      </c>
      <c r="BA7" s="570" t="s">
        <v>681</v>
      </c>
    </row>
    <row r="8" spans="1:55" ht="33.75">
      <c r="A8" s="6" t="s">
        <v>107</v>
      </c>
      <c r="B8" s="44">
        <v>2006</v>
      </c>
      <c r="E8" s="143" t="s">
        <v>192</v>
      </c>
      <c r="F8" s="147"/>
      <c r="G8" s="143" t="s">
        <v>256</v>
      </c>
      <c r="H8" s="143" t="s">
        <v>263</v>
      </c>
      <c r="I8" s="143" t="s">
        <v>183</v>
      </c>
      <c r="J8" s="143" t="s">
        <v>280</v>
      </c>
      <c r="N8" s="661" t="s">
        <v>290</v>
      </c>
      <c r="O8" s="545" t="s">
        <v>645</v>
      </c>
      <c r="V8" s="1040" t="s">
        <v>183</v>
      </c>
      <c r="W8" s="460"/>
      <c r="X8" s="753" t="s">
        <v>613</v>
      </c>
      <c r="Y8" s="753" t="s">
        <v>658</v>
      </c>
      <c r="Z8" s="208"/>
      <c r="AA8" s="219"/>
      <c r="AK8" s="143" t="s">
        <v>352</v>
      </c>
      <c r="AP8" s="1127" t="s">
        <v>612</v>
      </c>
      <c r="AQ8" s="1035" t="s">
        <v>616</v>
      </c>
      <c r="AU8" s="220" t="s">
        <v>383</v>
      </c>
      <c r="AW8" s="410" t="s">
        <v>553</v>
      </c>
      <c r="AX8" s="411" t="s">
        <v>553</v>
      </c>
      <c r="AZ8" s="146" t="s">
        <v>688</v>
      </c>
      <c r="BA8" s="179" t="s">
        <v>687</v>
      </c>
    </row>
    <row r="9" spans="1:55" ht="56.25">
      <c r="A9" s="6" t="s">
        <v>108</v>
      </c>
      <c r="B9" s="44">
        <v>2007</v>
      </c>
      <c r="E9" s="143" t="s">
        <v>193</v>
      </c>
      <c r="F9" s="147"/>
      <c r="G9" s="143" t="s">
        <v>263</v>
      </c>
      <c r="I9" s="143" t="s">
        <v>184</v>
      </c>
      <c r="O9" s="545" t="s">
        <v>646</v>
      </c>
      <c r="V9" s="1040" t="s">
        <v>184</v>
      </c>
      <c r="W9" s="460"/>
      <c r="X9" s="753" t="s">
        <v>614</v>
      </c>
      <c r="Y9" s="753" t="s">
        <v>634</v>
      </c>
      <c r="Z9" s="208">
        <v>1</v>
      </c>
      <c r="AA9" s="219"/>
      <c r="AK9" s="143" t="s">
        <v>353</v>
      </c>
      <c r="AP9" s="1127" t="s">
        <v>613</v>
      </c>
      <c r="AQ9" s="1035" t="s">
        <v>615</v>
      </c>
      <c r="AW9" s="410" t="s">
        <v>554</v>
      </c>
      <c r="AX9" s="411" t="s">
        <v>554</v>
      </c>
      <c r="AZ9" s="146" t="s">
        <v>765</v>
      </c>
      <c r="BA9" s="179" t="s">
        <v>599</v>
      </c>
    </row>
    <row r="10" spans="1:55" ht="45">
      <c r="A10" s="6" t="s">
        <v>109</v>
      </c>
      <c r="B10" s="44">
        <v>2008</v>
      </c>
      <c r="E10" s="143" t="s">
        <v>194</v>
      </c>
      <c r="F10" s="147"/>
      <c r="I10" s="143" t="s">
        <v>208</v>
      </c>
      <c r="O10" s="545" t="s">
        <v>647</v>
      </c>
      <c r="V10" s="1041" t="s">
        <v>208</v>
      </c>
      <c r="W10" s="1038"/>
      <c r="X10" s="1036" t="s">
        <v>615</v>
      </c>
      <c r="Y10" s="1037" t="s">
        <v>682</v>
      </c>
      <c r="Z10" s="208"/>
      <c r="AP10" s="1127" t="s">
        <v>616</v>
      </c>
      <c r="AQ10" s="1035" t="s">
        <v>614</v>
      </c>
      <c r="AW10" s="410" t="s">
        <v>555</v>
      </c>
      <c r="AX10" s="411" t="s">
        <v>555</v>
      </c>
    </row>
    <row r="11" spans="1:55" ht="112.5">
      <c r="A11" s="6" t="s">
        <v>110</v>
      </c>
      <c r="B11" s="44">
        <v>2009</v>
      </c>
      <c r="E11" s="143" t="s">
        <v>195</v>
      </c>
      <c r="F11" s="147"/>
      <c r="I11" s="143" t="s">
        <v>209</v>
      </c>
      <c r="O11" s="528" t="s">
        <v>648</v>
      </c>
      <c r="V11" s="1040" t="s">
        <v>209</v>
      </c>
      <c r="W11" s="462"/>
      <c r="X11" s="461" t="s">
        <v>616</v>
      </c>
      <c r="Y11" s="753" t="s">
        <v>670</v>
      </c>
      <c r="Z11" s="208"/>
      <c r="AP11" s="1127" t="s">
        <v>615</v>
      </c>
      <c r="AQ11" s="742" t="s">
        <v>609</v>
      </c>
      <c r="AW11" s="410" t="s">
        <v>556</v>
      </c>
      <c r="AX11" s="411" t="s">
        <v>556</v>
      </c>
    </row>
    <row r="12" spans="1:55" ht="33.75">
      <c r="A12" s="6" t="s">
        <v>65</v>
      </c>
      <c r="B12" s="44">
        <v>2010</v>
      </c>
      <c r="E12" s="143" t="s">
        <v>196</v>
      </c>
      <c r="F12" s="147"/>
      <c r="G12" s="148" t="s">
        <v>292</v>
      </c>
      <c r="H12" s="148" t="s">
        <v>260</v>
      </c>
      <c r="I12" s="143" t="s">
        <v>210</v>
      </c>
      <c r="O12" s="528" t="s">
        <v>3</v>
      </c>
      <c r="V12" s="1040" t="s">
        <v>210</v>
      </c>
      <c r="W12" s="546"/>
      <c r="X12" s="461" t="s">
        <v>761</v>
      </c>
      <c r="Y12" s="753" t="s">
        <v>634</v>
      </c>
      <c r="AP12" s="1127" t="s">
        <v>614</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768</v>
      </c>
      <c r="Y14" s="753" t="s">
        <v>634</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557</v>
      </c>
      <c r="AX23" s="411" t="s">
        <v>557</v>
      </c>
    </row>
    <row r="24" spans="1:50" ht="21" customHeight="1">
      <c r="A24" s="6" t="s">
        <v>120</v>
      </c>
      <c r="B24" s="44">
        <v>2022</v>
      </c>
      <c r="AW24" s="410" t="s">
        <v>558</v>
      </c>
      <c r="AX24" s="411" t="s">
        <v>558</v>
      </c>
    </row>
    <row r="25" spans="1:50">
      <c r="A25" s="6" t="s">
        <v>121</v>
      </c>
      <c r="B25" s="44">
        <v>2023</v>
      </c>
      <c r="AW25" s="410" t="s">
        <v>559</v>
      </c>
      <c r="AX25" s="411" t="s">
        <v>559</v>
      </c>
    </row>
    <row r="26" spans="1:50">
      <c r="A26" s="6" t="s">
        <v>122</v>
      </c>
      <c r="B26" s="44">
        <v>2024</v>
      </c>
      <c r="AX26" s="411" t="s">
        <v>560</v>
      </c>
    </row>
    <row r="27" spans="1:50">
      <c r="A27" s="6" t="s">
        <v>123</v>
      </c>
      <c r="B27" s="44">
        <v>2025</v>
      </c>
      <c r="AX27" s="411" t="s">
        <v>561</v>
      </c>
    </row>
    <row r="28" spans="1:50">
      <c r="A28" s="6" t="s">
        <v>124</v>
      </c>
      <c r="D28" s="270"/>
      <c r="E28" s="271"/>
      <c r="F28" s="271"/>
      <c r="H28" s="272" t="s">
        <v>408</v>
      </c>
      <c r="AX28" s="411" t="s">
        <v>562</v>
      </c>
    </row>
    <row r="29" spans="1:50">
      <c r="A29" s="6" t="s">
        <v>125</v>
      </c>
      <c r="D29" s="273" t="s">
        <v>409</v>
      </c>
      <c r="E29" s="274" t="str">
        <f>IF(periodStart = "","", periodStart)</f>
        <v>02.05.2023</v>
      </c>
      <c r="F29" s="274" t="str">
        <f>IF(periodEnd = "","", periodEnd)</f>
        <v>31.12.2023</v>
      </c>
      <c r="H29" s="275" t="s">
        <v>1698</v>
      </c>
      <c r="AX29" s="411" t="s">
        <v>563</v>
      </c>
    </row>
    <row r="30" spans="1:50">
      <c r="A30" s="6" t="s">
        <v>126</v>
      </c>
      <c r="D30" s="276"/>
      <c r="E30" s="277"/>
      <c r="F30" s="277"/>
      <c r="AX30" s="411" t="s">
        <v>564</v>
      </c>
    </row>
    <row r="31" spans="1:50" ht="12.75">
      <c r="A31" s="6" t="s">
        <v>127</v>
      </c>
      <c r="D31" s="270"/>
      <c r="E31" s="271"/>
      <c r="F31" s="271"/>
      <c r="H31" s="278"/>
      <c r="AX31" s="411" t="s">
        <v>565</v>
      </c>
    </row>
    <row r="32" spans="1:50">
      <c r="A32" s="6" t="s">
        <v>128</v>
      </c>
      <c r="D32" s="273" t="s">
        <v>410</v>
      </c>
      <c r="E32" s="279"/>
      <c r="F32" s="279"/>
      <c r="H32" s="280" t="s">
        <v>411</v>
      </c>
      <c r="O32" s="529" t="s">
        <v>639</v>
      </c>
      <c r="AX32" s="411" t="s">
        <v>566</v>
      </c>
    </row>
    <row r="33" spans="1:50">
      <c r="A33" s="6" t="s">
        <v>129</v>
      </c>
      <c r="O33" s="529" t="s">
        <v>640</v>
      </c>
      <c r="AX33" s="411" t="s">
        <v>567</v>
      </c>
    </row>
    <row r="34" spans="1:50">
      <c r="A34" s="6" t="s">
        <v>130</v>
      </c>
      <c r="O34" s="529" t="s">
        <v>641</v>
      </c>
      <c r="AX34" s="411" t="s">
        <v>568</v>
      </c>
    </row>
    <row r="35" spans="1:50">
      <c r="A35" s="6" t="s">
        <v>131</v>
      </c>
      <c r="O35" s="529" t="s">
        <v>642</v>
      </c>
      <c r="X35" s="529"/>
      <c r="Y35" s="529"/>
      <c r="AX35" s="411" t="s">
        <v>569</v>
      </c>
    </row>
    <row r="36" spans="1:50">
      <c r="A36" s="6" t="s">
        <v>95</v>
      </c>
      <c r="O36" s="529" t="s">
        <v>643</v>
      </c>
      <c r="AX36" s="411" t="s">
        <v>570</v>
      </c>
    </row>
    <row r="37" spans="1:50">
      <c r="A37" s="6" t="s">
        <v>96</v>
      </c>
      <c r="O37" s="529" t="s">
        <v>644</v>
      </c>
      <c r="AX37" s="411" t="s">
        <v>571</v>
      </c>
    </row>
    <row r="38" spans="1:50">
      <c r="A38" s="6" t="s">
        <v>97</v>
      </c>
      <c r="O38" s="529" t="s">
        <v>645</v>
      </c>
      <c r="AX38" s="411" t="s">
        <v>572</v>
      </c>
    </row>
    <row r="39" spans="1:50">
      <c r="A39" s="6" t="s">
        <v>98</v>
      </c>
      <c r="O39" s="529" t="s">
        <v>646</v>
      </c>
      <c r="AX39" s="411" t="s">
        <v>520</v>
      </c>
    </row>
    <row r="40" spans="1:50">
      <c r="A40" s="6" t="s">
        <v>99</v>
      </c>
      <c r="O40" s="529" t="s">
        <v>647</v>
      </c>
      <c r="AX40" s="411" t="s">
        <v>521</v>
      </c>
    </row>
    <row r="41" spans="1:50">
      <c r="A41" s="6" t="s">
        <v>100</v>
      </c>
      <c r="O41" s="529" t="s">
        <v>648</v>
      </c>
      <c r="AX41" s="411" t="s">
        <v>522</v>
      </c>
    </row>
    <row r="42" spans="1:50">
      <c r="A42" s="6" t="s">
        <v>132</v>
      </c>
      <c r="AX42" s="411" t="s">
        <v>523</v>
      </c>
    </row>
    <row r="43" spans="1:50">
      <c r="A43" s="6" t="s">
        <v>133</v>
      </c>
      <c r="AX43" s="411" t="s">
        <v>524</v>
      </c>
    </row>
    <row r="44" spans="1:50">
      <c r="A44" s="6" t="s">
        <v>134</v>
      </c>
      <c r="AX44" s="411" t="s">
        <v>525</v>
      </c>
    </row>
    <row r="45" spans="1:50">
      <c r="A45" s="6" t="s">
        <v>135</v>
      </c>
      <c r="AX45" s="411" t="s">
        <v>526</v>
      </c>
    </row>
    <row r="46" spans="1:50">
      <c r="A46" s="6" t="s">
        <v>136</v>
      </c>
      <c r="AX46" s="411" t="s">
        <v>527</v>
      </c>
    </row>
    <row r="47" spans="1:50">
      <c r="A47" s="6" t="s">
        <v>157</v>
      </c>
      <c r="AX47" s="411" t="s">
        <v>528</v>
      </c>
    </row>
    <row r="48" spans="1:50">
      <c r="A48" s="6" t="s">
        <v>158</v>
      </c>
      <c r="AX48" s="411" t="s">
        <v>529</v>
      </c>
    </row>
    <row r="49" spans="1:50">
      <c r="A49" s="6" t="s">
        <v>159</v>
      </c>
      <c r="AX49" s="411" t="s">
        <v>530</v>
      </c>
    </row>
    <row r="50" spans="1:50">
      <c r="A50" s="6" t="s">
        <v>137</v>
      </c>
      <c r="AX50" s="411" t="s">
        <v>531</v>
      </c>
    </row>
    <row r="51" spans="1:50">
      <c r="A51" s="6" t="s">
        <v>138</v>
      </c>
      <c r="AX51" s="411" t="s">
        <v>532</v>
      </c>
    </row>
    <row r="52" spans="1:50">
      <c r="A52" s="6" t="s">
        <v>139</v>
      </c>
      <c r="AX52" s="411" t="s">
        <v>533</v>
      </c>
    </row>
    <row r="53" spans="1:50">
      <c r="A53" s="6" t="s">
        <v>140</v>
      </c>
      <c r="X53" s="481"/>
      <c r="AX53" s="411" t="s">
        <v>534</v>
      </c>
    </row>
    <row r="54" spans="1:50">
      <c r="A54" s="6" t="s">
        <v>141</v>
      </c>
      <c r="X54" s="481"/>
      <c r="AX54" s="411" t="s">
        <v>535</v>
      </c>
    </row>
    <row r="55" spans="1:50">
      <c r="A55" s="6" t="s">
        <v>142</v>
      </c>
      <c r="X55" s="481"/>
      <c r="AX55" s="411" t="s">
        <v>536</v>
      </c>
    </row>
    <row r="56" spans="1:50">
      <c r="A56" s="6" t="s">
        <v>143</v>
      </c>
      <c r="X56" s="481"/>
      <c r="AX56" s="411" t="s">
        <v>537</v>
      </c>
    </row>
    <row r="57" spans="1:50">
      <c r="A57" s="6" t="s">
        <v>388</v>
      </c>
      <c r="X57" s="481"/>
      <c r="AX57" s="411" t="s">
        <v>538</v>
      </c>
    </row>
    <row r="58" spans="1:50">
      <c r="A58" s="6" t="s">
        <v>144</v>
      </c>
      <c r="X58" s="481"/>
      <c r="AX58" s="411" t="s">
        <v>539</v>
      </c>
    </row>
    <row r="59" spans="1:50">
      <c r="A59" s="6" t="s">
        <v>145</v>
      </c>
      <c r="X59" s="481"/>
      <c r="AX59" s="411" t="s">
        <v>540</v>
      </c>
    </row>
    <row r="60" spans="1:50">
      <c r="A60" s="6" t="s">
        <v>146</v>
      </c>
      <c r="X60" s="481"/>
      <c r="AX60" s="411" t="s">
        <v>541</v>
      </c>
    </row>
    <row r="61" spans="1:50">
      <c r="A61" s="6" t="s">
        <v>147</v>
      </c>
      <c r="X61" s="481"/>
      <c r="AX61" s="411" t="s">
        <v>542</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38"/>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4.8'!$G$26="",1,0)</f>
        <v>0</v>
      </c>
    </row>
    <row r="96" spans="1:1">
      <c r="A96" s="1034">
        <f>IF('Форма 4.8'!$E$34="",1,0)</f>
        <v>0</v>
      </c>
    </row>
    <row r="97" spans="1:1">
      <c r="A97" s="1034">
        <f>IF('Форма 4.8'!$H$34="",1,0)</f>
        <v>0</v>
      </c>
    </row>
    <row r="98" spans="1:1">
      <c r="A98" s="1034">
        <f>IF('Форма 4.8'!$G$30="",1,0)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1</v>
      </c>
    </row>
    <row r="109" spans="1:1">
      <c r="A109" s="1103">
        <f>IF('Форма 4.7'!$E$15="",1,0)</f>
        <v>1</v>
      </c>
    </row>
    <row r="110" spans="1:1">
      <c r="A110" s="1105">
        <f>IF(Территории!$E$12="",1,0)</f>
        <v>0</v>
      </c>
    </row>
    <row r="111" spans="1:1">
      <c r="A111" s="1105">
        <f>IF(Территории!$E$15="",1,0)</f>
        <v>0</v>
      </c>
    </row>
    <row r="112" spans="1:1">
      <c r="A112" s="1105">
        <f>IF(Территории!$E$18="",1,0)</f>
        <v>0</v>
      </c>
    </row>
    <row r="113" spans="1:1">
      <c r="A113" s="1105">
        <f>IF(Территории!$E$21="",1,0)</f>
        <v>0</v>
      </c>
    </row>
    <row r="114" spans="1:1">
      <c r="A114" s="1105">
        <f>IF('Перечень тарифов'!$E$21="",1,0)</f>
        <v>0</v>
      </c>
    </row>
    <row r="115" spans="1:1">
      <c r="A115" s="1105">
        <f>IF('Перечень тарифов'!$F$21="",1,0)</f>
        <v>0</v>
      </c>
    </row>
    <row r="116" spans="1:1">
      <c r="A116" s="1105">
        <f>IF('Перечень тарифов'!$G$21="",1,0)</f>
        <v>0</v>
      </c>
    </row>
    <row r="117" spans="1:1">
      <c r="A117" s="1105">
        <f>IF('Перечень тарифов'!$K$21="",1,0)</f>
        <v>0</v>
      </c>
    </row>
    <row r="118" spans="1:1">
      <c r="A118" s="1105">
        <f>IF('Перечень тарифов'!$O$21="",1,0)</f>
        <v>0</v>
      </c>
    </row>
    <row r="119" spans="1:1">
      <c r="A119" s="1105">
        <f>IF('Перечень тарифов'!$S$21="",1,0)</f>
        <v>0</v>
      </c>
    </row>
    <row r="120" spans="1:1">
      <c r="A120" s="1105">
        <f>IF('Перечень тарифов'!$N$21="",1,0)</f>
        <v>0</v>
      </c>
    </row>
    <row r="121" spans="1:1">
      <c r="A121" s="1105">
        <f>IF('Перечень тарифов'!$N$24="",1,0)</f>
        <v>0</v>
      </c>
    </row>
    <row r="122" spans="1:1">
      <c r="A122" s="1105">
        <f>IF('Перечень тарифов'!$O$24="",1,0)</f>
        <v>0</v>
      </c>
    </row>
    <row r="123" spans="1:1">
      <c r="A123" s="1105">
        <f>IF('Перечень тарифов'!$S$24="",1,0)</f>
        <v>0</v>
      </c>
    </row>
    <row r="124" spans="1:1">
      <c r="A124" s="1105">
        <f>IF('Перечень тарифов'!$N$27="",1,0)</f>
        <v>0</v>
      </c>
    </row>
    <row r="125" spans="1:1">
      <c r="A125" s="1105">
        <f>IF('Перечень тарифов'!$O$27="",1,0)</f>
        <v>0</v>
      </c>
    </row>
    <row r="126" spans="1:1">
      <c r="A126" s="1105">
        <f>IF('Перечень тарифов'!$S$27="",1,0)</f>
        <v>0</v>
      </c>
    </row>
    <row r="127" spans="1:1">
      <c r="A127" s="1105">
        <f>IF('Перечень тарифов'!$N$32="",1,0)</f>
        <v>0</v>
      </c>
    </row>
    <row r="128" spans="1:1">
      <c r="A128" s="1105">
        <f>IF('Перечень тарифов'!$O$32="",1,0)</f>
        <v>0</v>
      </c>
    </row>
    <row r="129" spans="1:1">
      <c r="A129" s="1105">
        <f>IF('Перечень тарифов'!$S$32="",1,0)</f>
        <v>0</v>
      </c>
    </row>
    <row r="130" spans="1:1">
      <c r="A130" s="1105">
        <f>IF('Перечень тарифов'!$R$27="",1,0)</f>
        <v>0</v>
      </c>
    </row>
    <row r="131" spans="1:1">
      <c r="A131" s="1105">
        <f>IF('Перечень тарифов'!$R$29="",1,0)</f>
        <v>0</v>
      </c>
    </row>
    <row r="132" spans="1:1">
      <c r="A132" s="1105">
        <f>IF('Перечень тарифов'!$S$29="",1,0)</f>
        <v>0</v>
      </c>
    </row>
    <row r="133" spans="1:1">
      <c r="A133" s="1105">
        <f>IF('Форма 4.2.1 | Т-ТЭ | потр'!$O$24="",1,0)</f>
        <v>0</v>
      </c>
    </row>
    <row r="134" spans="1:1">
      <c r="A134" s="1105">
        <f>IF('Форма 4.2.1 | Т-ТЭ | потр'!$O$40="",1,0)</f>
        <v>0</v>
      </c>
    </row>
    <row r="135" spans="1:1">
      <c r="A135" s="1105">
        <f>IF('Форма 4.2.1 | Т-ТЭ | потр'!$O$41="",1,0)</f>
        <v>0</v>
      </c>
    </row>
    <row r="136" spans="1:1">
      <c r="A136" s="1105">
        <f>IF('Форма 4.2.1 | Т-ТЭ | потр'!$M$42="",1,0)</f>
        <v>0</v>
      </c>
    </row>
    <row r="137" spans="1:1">
      <c r="A137" s="1105">
        <f>IF('Форма 4.2.1 | Т-ТЭ | потр'!$O$42="",1,0)</f>
        <v>0</v>
      </c>
    </row>
    <row r="138" spans="1:1">
      <c r="A138" s="1105">
        <f>IF('Форма 4.2.1 | Т-ТЭ | потр'!$R$42="",1,0)</f>
        <v>0</v>
      </c>
    </row>
    <row r="139" spans="1:1">
      <c r="A139" s="1105">
        <f>IF('Форма 4.2.1 | Т-ТЭ | потр'!$T$42="",1,0)</f>
        <v>0</v>
      </c>
    </row>
    <row r="140" spans="1:1">
      <c r="A140" s="1105">
        <f>IF('Форма 4.2.1 | Т-ТЭ | потр'!$S$42="",1,0)</f>
        <v>0</v>
      </c>
    </row>
    <row r="141" spans="1:1">
      <c r="A141" s="1105">
        <f>IF('Форма 4.2.1 | Т-ТЭ | потр'!$U$42="",1,0)</f>
        <v>0</v>
      </c>
    </row>
    <row r="142" spans="1:1">
      <c r="A142" s="1105">
        <f>IF('Форма 4.2.1 | Т-ТЭ | потр'!$O$58="",1,0)</f>
        <v>0</v>
      </c>
    </row>
    <row r="143" spans="1:1">
      <c r="A143" s="1105">
        <f>IF('Форма 4.2.1 | Т-ТЭ | потр'!$O$59="",1,0)</f>
        <v>0</v>
      </c>
    </row>
    <row r="144" spans="1:1">
      <c r="A144" s="1105">
        <f>IF('Форма 4.2.1 | Т-ТЭ | потр'!$M$60="",1,0)</f>
        <v>0</v>
      </c>
    </row>
    <row r="145" spans="1:1">
      <c r="A145" s="1105">
        <f>IF('Форма 4.2.1 | Т-ТЭ | потр'!$O$60="",1,0)</f>
        <v>0</v>
      </c>
    </row>
    <row r="146" spans="1:1">
      <c r="A146" s="1105">
        <f>IF('Форма 4.2.1 | Т-ТЭ | потр'!$R$60="",1,0)</f>
        <v>0</v>
      </c>
    </row>
    <row r="147" spans="1:1">
      <c r="A147" s="1105">
        <f>IF('Форма 4.2.1 | Т-ТЭ | потр'!$T$60="",1,0)</f>
        <v>0</v>
      </c>
    </row>
    <row r="148" spans="1:1">
      <c r="A148" s="1105">
        <f>IF('Форма 4.2.1 | Т-ТЭ | потр'!$S$60="",1,0)</f>
        <v>0</v>
      </c>
    </row>
    <row r="149" spans="1:1">
      <c r="A149" s="1105">
        <f>IF('Форма 4.2.1 | Т-ТЭ | потр'!$U$60="",1,0)</f>
        <v>0</v>
      </c>
    </row>
    <row r="150" spans="1:1">
      <c r="A150" s="1105">
        <f>IF('Форма 4.2.1 | Т-ТЭ | потр'!$O$75="",1,0)</f>
        <v>0</v>
      </c>
    </row>
    <row r="151" spans="1:1">
      <c r="A151" s="1105">
        <f>IF('Форма 4.2.1 | Т-ТЭ | потр'!$O$76="",1,0)</f>
        <v>0</v>
      </c>
    </row>
    <row r="152" spans="1:1">
      <c r="A152" s="1105">
        <f>IF('Форма 4.2.1 | Т-ТЭ | потр'!$M$77="",1,0)</f>
        <v>0</v>
      </c>
    </row>
    <row r="153" spans="1:1">
      <c r="A153" s="1105">
        <f>IF('Форма 4.2.1 | Т-ТЭ | потр'!$O$77="",1,0)</f>
        <v>0</v>
      </c>
    </row>
    <row r="154" spans="1:1">
      <c r="A154" s="1105">
        <f>IF('Форма 4.2.1 | Т-ТЭ | потр'!$R$77="",1,0)</f>
        <v>0</v>
      </c>
    </row>
    <row r="155" spans="1:1">
      <c r="A155" s="1105">
        <f>IF('Форма 4.2.1 | Т-ТЭ | потр'!$T$77="",1,0)</f>
        <v>0</v>
      </c>
    </row>
    <row r="156" spans="1:1">
      <c r="A156" s="1105">
        <f>IF('Форма 4.2.1 | Т-ТЭ | потр'!$S$77="",1,0)</f>
        <v>0</v>
      </c>
    </row>
    <row r="157" spans="1:1">
      <c r="A157" s="1105">
        <f>IF('Форма 4.2.1 | Т-ТЭ | потр'!$U$77="",1,0)</f>
        <v>0</v>
      </c>
    </row>
    <row r="158" spans="1:1">
      <c r="A158" s="1105">
        <f>IF('Форма 4.2.1 | Т-ТЭ | потр'!$O$93="",1,0)</f>
        <v>0</v>
      </c>
    </row>
    <row r="159" spans="1:1">
      <c r="A159" s="1105">
        <f>IF('Форма 4.2.1 | Т-ТЭ | потр'!$O$94="",1,0)</f>
        <v>0</v>
      </c>
    </row>
    <row r="160" spans="1:1">
      <c r="A160" s="1105">
        <f>IF('Форма 4.2.1 | Т-ТЭ | потр'!$M$95="",1,0)</f>
        <v>0</v>
      </c>
    </row>
    <row r="161" spans="1:1">
      <c r="A161" s="1105">
        <f>IF('Форма 4.2.1 | Т-ТЭ | потр'!$O$95="",1,0)</f>
        <v>0</v>
      </c>
    </row>
    <row r="162" spans="1:1">
      <c r="A162" s="1105">
        <f>IF('Форма 4.2.1 | Т-ТЭ | потр'!$R$95="",1,0)</f>
        <v>0</v>
      </c>
    </row>
    <row r="163" spans="1:1">
      <c r="A163" s="1105">
        <f>IF('Форма 4.2.1 | Т-ТЭ | потр'!$T$95="",1,0)</f>
        <v>0</v>
      </c>
    </row>
    <row r="164" spans="1:1">
      <c r="A164" s="1105">
        <f>IF('Форма 4.2.1 | Т-ТЭ | потр'!$S$95="",1,0)</f>
        <v>0</v>
      </c>
    </row>
    <row r="165" spans="1:1">
      <c r="A165" s="1105">
        <f>IF('Форма 4.2.1 | Т-ТЭ | потр'!$U$95="",1,0)</f>
        <v>0</v>
      </c>
    </row>
    <row r="166" spans="1:1">
      <c r="A166" s="1105">
        <f>IF('Форма 4.2.1 | Т-ТЭ | потр'!$O$27="",1,0)</f>
        <v>0</v>
      </c>
    </row>
    <row r="167" spans="1:1">
      <c r="A167" s="1105">
        <f>IF('Форма 4.2.1 | Т-ТЭ | потр'!$M$28="",1,0)</f>
        <v>0</v>
      </c>
    </row>
    <row r="168" spans="1:1">
      <c r="A168" s="1105">
        <f>IF('Форма 4.2.1 | Т-ТЭ | потр'!$O$28="",1,0)</f>
        <v>0</v>
      </c>
    </row>
    <row r="169" spans="1:1">
      <c r="A169" s="1105">
        <f>IF('Форма 4.2.1 | Т-ТЭ | потр'!$R$28="",1,0)</f>
        <v>0</v>
      </c>
    </row>
    <row r="170" spans="1:1">
      <c r="A170" s="1105">
        <f>IF('Форма 4.2.1 | Т-ТЭ | потр'!$T$28="",1,0)</f>
        <v>0</v>
      </c>
    </row>
    <row r="171" spans="1:1">
      <c r="A171" s="1105">
        <f>IF('Форма 4.2.1 | Т-ТЭ | потр'!$S$28="",1,0)</f>
        <v>0</v>
      </c>
    </row>
    <row r="172" spans="1:1">
      <c r="A172" s="1105">
        <f>IF('Форма 4.2.1 | Т-ТЭ | потр'!$U$28="",1,0)</f>
        <v>0</v>
      </c>
    </row>
    <row r="173" spans="1:1">
      <c r="A173" s="1105">
        <f>IF('Форма 4.2.1 | Т-ТЭ | потр'!$O$45="",1,0)</f>
        <v>0</v>
      </c>
    </row>
    <row r="174" spans="1:1">
      <c r="A174" s="1105">
        <f>IF('Форма 4.2.1 | Т-ТЭ | потр'!$M$46="",1,0)</f>
        <v>0</v>
      </c>
    </row>
    <row r="175" spans="1:1">
      <c r="A175" s="1105">
        <f>IF('Форма 4.2.1 | Т-ТЭ | потр'!$O$46="",1,0)</f>
        <v>0</v>
      </c>
    </row>
    <row r="176" spans="1:1">
      <c r="A176" s="1105">
        <f>IF('Форма 4.2.1 | Т-ТЭ | потр'!$R$46="",1,0)</f>
        <v>0</v>
      </c>
    </row>
    <row r="177" spans="1:1">
      <c r="A177" s="1105">
        <f>IF('Форма 4.2.1 | Т-ТЭ | потр'!$T$46="",1,0)</f>
        <v>0</v>
      </c>
    </row>
    <row r="178" spans="1:1">
      <c r="A178" s="1105">
        <f>IF('Форма 4.2.1 | Т-ТЭ | потр'!$S$46="",1,0)</f>
        <v>0</v>
      </c>
    </row>
    <row r="179" spans="1:1">
      <c r="A179" s="1105">
        <f>IF('Форма 4.2.1 | Т-ТЭ | потр'!$U$46="",1,0)</f>
        <v>0</v>
      </c>
    </row>
    <row r="180" spans="1:1">
      <c r="A180" s="1105">
        <f>IF('Форма 4.2.1 | Т-ТЭ | потр'!$O$63="",1,0)</f>
        <v>0</v>
      </c>
    </row>
    <row r="181" spans="1:1">
      <c r="A181" s="1105">
        <f>IF('Форма 4.2.1 | Т-ТЭ | потр'!$M$64="",1,0)</f>
        <v>0</v>
      </c>
    </row>
    <row r="182" spans="1:1">
      <c r="A182" s="1105">
        <f>IF('Форма 4.2.1 | Т-ТЭ | потр'!$O$64="",1,0)</f>
        <v>0</v>
      </c>
    </row>
    <row r="183" spans="1:1">
      <c r="A183" s="1105">
        <f>IF('Форма 4.2.1 | Т-ТЭ | потр'!$R$64="",1,0)</f>
        <v>0</v>
      </c>
    </row>
    <row r="184" spans="1:1">
      <c r="A184" s="1105">
        <f>IF('Форма 4.2.1 | Т-ТЭ | потр'!$T$64="",1,0)</f>
        <v>0</v>
      </c>
    </row>
    <row r="185" spans="1:1">
      <c r="A185" s="1105">
        <f>IF('Форма 4.2.1 | Т-ТЭ | потр'!$S$64="",1,0)</f>
        <v>0</v>
      </c>
    </row>
    <row r="186" spans="1:1">
      <c r="A186" s="1105">
        <f>IF('Форма 4.2.1 | Т-ТЭ | потр'!$U$64="",1,0)</f>
        <v>0</v>
      </c>
    </row>
    <row r="187" spans="1:1">
      <c r="A187" s="1105">
        <f>IF('Форма 4.2.1 | Т-ТЭ | потр'!$O$80="",1,0)</f>
        <v>0</v>
      </c>
    </row>
    <row r="188" spans="1:1">
      <c r="A188" s="1105">
        <f>IF('Форма 4.2.1 | Т-ТЭ | потр'!$M$81="",1,0)</f>
        <v>0</v>
      </c>
    </row>
    <row r="189" spans="1:1">
      <c r="A189" s="1105">
        <f>IF('Форма 4.2.1 | Т-ТЭ | потр'!$O$81="",1,0)</f>
        <v>0</v>
      </c>
    </row>
    <row r="190" spans="1:1">
      <c r="A190" s="1105">
        <f>IF('Форма 4.2.1 | Т-ТЭ | потр'!$R$81="",1,0)</f>
        <v>0</v>
      </c>
    </row>
    <row r="191" spans="1:1">
      <c r="A191" s="1105">
        <f>IF('Форма 4.2.1 | Т-ТЭ | потр'!$T$81="",1,0)</f>
        <v>0</v>
      </c>
    </row>
    <row r="192" spans="1:1">
      <c r="A192" s="1105">
        <f>IF('Форма 4.2.1 | Т-ТЭ | потр'!$S$81="",1,0)</f>
        <v>0</v>
      </c>
    </row>
    <row r="193" spans="1:1">
      <c r="A193" s="1105">
        <f>IF('Форма 4.2.1 | Т-ТЭ | потр'!$U$81="",1,0)</f>
        <v>0</v>
      </c>
    </row>
    <row r="194" spans="1:1">
      <c r="A194" s="1105">
        <f>IF('Форма 4.2.1 | Т-ТЭ | потр'!$O$98="",1,0)</f>
        <v>0</v>
      </c>
    </row>
    <row r="195" spans="1:1">
      <c r="A195" s="1105">
        <f>IF('Форма 4.2.1 | Т-ТЭ | потр'!$M$99="",1,0)</f>
        <v>0</v>
      </c>
    </row>
    <row r="196" spans="1:1">
      <c r="A196" s="1105">
        <f>IF('Форма 4.2.1 | Т-ТЭ | потр'!$O$99="",1,0)</f>
        <v>0</v>
      </c>
    </row>
    <row r="197" spans="1:1">
      <c r="A197" s="1105">
        <f>IF('Форма 4.2.1 | Т-ТЭ | потр'!$R$99="",1,0)</f>
        <v>0</v>
      </c>
    </row>
    <row r="198" spans="1:1">
      <c r="A198" s="1105">
        <f>IF('Форма 4.2.1 | Т-ТЭ | потр'!$T$99="",1,0)</f>
        <v>0</v>
      </c>
    </row>
    <row r="199" spans="1:1">
      <c r="A199" s="1105">
        <f>IF('Форма 4.2.1 | Т-ТЭ | потр'!$S$99="",1,0)</f>
        <v>0</v>
      </c>
    </row>
    <row r="200" spans="1:1">
      <c r="A200" s="1105">
        <f>IF('Форма 4.2.1 | Т-ТЭ | потр'!$U$99="",1,0)</f>
        <v>0</v>
      </c>
    </row>
    <row r="201" spans="1:1">
      <c r="A201" s="1105">
        <f>IF('Форма 4.2.1 | Т-ТЭ | потр'!$O$31="",1,0)</f>
        <v>0</v>
      </c>
    </row>
    <row r="202" spans="1:1">
      <c r="A202" s="1105">
        <f>IF('Форма 4.2.1 | Т-ТЭ | потр'!$M$32="",1,0)</f>
        <v>0</v>
      </c>
    </row>
    <row r="203" spans="1:1">
      <c r="A203" s="1105">
        <f>IF('Форма 4.2.1 | Т-ТЭ | потр'!$O$32="",1,0)</f>
        <v>0</v>
      </c>
    </row>
    <row r="204" spans="1:1">
      <c r="A204" s="1105">
        <f>IF('Форма 4.2.1 | Т-ТЭ | потр'!$R$32="",1,0)</f>
        <v>0</v>
      </c>
    </row>
    <row r="205" spans="1:1">
      <c r="A205" s="1105">
        <f>IF('Форма 4.2.1 | Т-ТЭ | потр'!$T$32="",1,0)</f>
        <v>0</v>
      </c>
    </row>
    <row r="206" spans="1:1">
      <c r="A206" s="1105">
        <f>IF('Форма 4.2.1 | Т-ТЭ | потр'!$S$32="",1,0)</f>
        <v>0</v>
      </c>
    </row>
    <row r="207" spans="1:1">
      <c r="A207" s="1105">
        <f>IF('Форма 4.2.1 | Т-ТЭ | потр'!$U$32="",1,0)</f>
        <v>0</v>
      </c>
    </row>
    <row r="208" spans="1:1">
      <c r="A208" s="1105">
        <f>IF('Форма 4.2.1 | Т-ТЭ | потр'!$O$49="",1,0)</f>
        <v>0</v>
      </c>
    </row>
    <row r="209" spans="1:1">
      <c r="A209" s="1105">
        <f>IF('Форма 4.2.1 | Т-ТЭ | потр'!$M$50="",1,0)</f>
        <v>0</v>
      </c>
    </row>
    <row r="210" spans="1:1">
      <c r="A210" s="1105">
        <f>IF('Форма 4.2.1 | Т-ТЭ | потр'!$O$50="",1,0)</f>
        <v>0</v>
      </c>
    </row>
    <row r="211" spans="1:1">
      <c r="A211" s="1105">
        <f>IF('Форма 4.2.1 | Т-ТЭ | потр'!$R$50="",1,0)</f>
        <v>0</v>
      </c>
    </row>
    <row r="212" spans="1:1">
      <c r="A212" s="1105">
        <f>IF('Форма 4.2.1 | Т-ТЭ | потр'!$T$50="",1,0)</f>
        <v>0</v>
      </c>
    </row>
    <row r="213" spans="1:1">
      <c r="A213" s="1105">
        <f>IF('Форма 4.2.1 | Т-ТЭ | потр'!$S$50="",1,0)</f>
        <v>0</v>
      </c>
    </row>
    <row r="214" spans="1:1">
      <c r="A214" s="1105">
        <f>IF('Форма 4.2.1 | Т-ТЭ | потр'!$U$50="",1,0)</f>
        <v>0</v>
      </c>
    </row>
    <row r="215" spans="1:1">
      <c r="A215" s="1105">
        <f>IF('Форма 4.2.1 | Т-ТЭ | потр'!$O$67="",1,0)</f>
        <v>0</v>
      </c>
    </row>
    <row r="216" spans="1:1">
      <c r="A216" s="1105">
        <f>IF('Форма 4.2.1 | Т-ТЭ | потр'!$M$68="",1,0)</f>
        <v>0</v>
      </c>
    </row>
    <row r="217" spans="1:1">
      <c r="A217" s="1105">
        <f>IF('Форма 4.2.1 | Т-ТЭ | потр'!$O$68="",1,0)</f>
        <v>0</v>
      </c>
    </row>
    <row r="218" spans="1:1">
      <c r="A218" s="1105">
        <f>IF('Форма 4.2.1 | Т-ТЭ | потр'!$R$68="",1,0)</f>
        <v>0</v>
      </c>
    </row>
    <row r="219" spans="1:1">
      <c r="A219" s="1105">
        <f>IF('Форма 4.2.1 | Т-ТЭ | потр'!$T$68="",1,0)</f>
        <v>0</v>
      </c>
    </row>
    <row r="220" spans="1:1">
      <c r="A220" s="1105">
        <f>IF('Форма 4.2.1 | Т-ТЭ | потр'!$S$68="",1,0)</f>
        <v>0</v>
      </c>
    </row>
    <row r="221" spans="1:1">
      <c r="A221" s="1105">
        <f>IF('Форма 4.2.1 | Т-ТЭ | потр'!$U$68="",1,0)</f>
        <v>0</v>
      </c>
    </row>
    <row r="222" spans="1:1">
      <c r="A222" s="1105">
        <f>IF('Форма 4.2.1 | Т-ТЭ | потр'!$O$84="",1,0)</f>
        <v>0</v>
      </c>
    </row>
    <row r="223" spans="1:1">
      <c r="A223" s="1105">
        <f>IF('Форма 4.2.1 | Т-ТЭ | потр'!$M$85="",1,0)</f>
        <v>0</v>
      </c>
    </row>
    <row r="224" spans="1:1">
      <c r="A224" s="1105">
        <f>IF('Форма 4.2.1 | Т-ТЭ | потр'!$O$85="",1,0)</f>
        <v>0</v>
      </c>
    </row>
    <row r="225" spans="1:1">
      <c r="A225" s="1105">
        <f>IF('Форма 4.2.1 | Т-ТЭ | потр'!$R$85="",1,0)</f>
        <v>0</v>
      </c>
    </row>
    <row r="226" spans="1:1">
      <c r="A226" s="1105">
        <f>IF('Форма 4.2.1 | Т-ТЭ | потр'!$T$85="",1,0)</f>
        <v>0</v>
      </c>
    </row>
    <row r="227" spans="1:1">
      <c r="A227" s="1105">
        <f>IF('Форма 4.2.1 | Т-ТЭ | потр'!$S$85="",1,0)</f>
        <v>0</v>
      </c>
    </row>
    <row r="228" spans="1:1">
      <c r="A228" s="1105">
        <f>IF('Форма 4.2.1 | Т-ТЭ | потр'!$U$85="",1,0)</f>
        <v>0</v>
      </c>
    </row>
    <row r="229" spans="1:1">
      <c r="A229" s="1105">
        <f>IF('Форма 4.2.1 | Т-ТЭ | потр'!$O$102="",1,0)</f>
        <v>0</v>
      </c>
    </row>
    <row r="230" spans="1:1">
      <c r="A230" s="1105">
        <f>IF('Форма 4.2.1 | Т-ТЭ | потр'!$M$103="",1,0)</f>
        <v>0</v>
      </c>
    </row>
    <row r="231" spans="1:1">
      <c r="A231" s="1105">
        <f>IF('Форма 4.2.1 | Т-ТЭ | потр'!$O$103="",1,0)</f>
        <v>0</v>
      </c>
    </row>
    <row r="232" spans="1:1">
      <c r="A232" s="1105">
        <f>IF('Форма 4.2.1 | Т-ТЭ | потр'!$R$103="",1,0)</f>
        <v>0</v>
      </c>
    </row>
    <row r="233" spans="1:1">
      <c r="A233" s="1105">
        <f>IF('Форма 4.2.1 | Т-ТЭ | потр'!$T$103="",1,0)</f>
        <v>0</v>
      </c>
    </row>
    <row r="234" spans="1:1">
      <c r="A234" s="1105">
        <f>IF('Форма 4.2.1 | Т-ТЭ | потр'!$S$103="",1,0)</f>
        <v>0</v>
      </c>
    </row>
    <row r="235" spans="1:1">
      <c r="A235" s="1105">
        <f>IF('Форма 4.2.1 | Т-ТЭ | потр'!$U$103="",1,0)</f>
        <v>0</v>
      </c>
    </row>
    <row r="236" spans="1:1">
      <c r="A236" s="1122">
        <f>IF('Форма 4.8'!$G$23="",1,0)</f>
        <v>0</v>
      </c>
    </row>
    <row r="237" spans="1:1">
      <c r="A237" s="1122">
        <f>IF('Форма 4.8'!$G$27="",1,0)</f>
        <v>0</v>
      </c>
    </row>
    <row r="238" spans="1:1">
      <c r="A238" s="1122">
        <f>IF('Форма 4.8'!$G$31="",1,0)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67</v>
      </c>
    </row>
    <row r="2" spans="1:3">
      <c r="A2" s="1127">
        <v>4189678</v>
      </c>
      <c r="B2" s="1127" t="s">
        <v>1005</v>
      </c>
      <c r="C2" s="1127" t="s">
        <v>1006</v>
      </c>
    </row>
    <row r="3" spans="1:3">
      <c r="A3" s="1127">
        <v>4190415</v>
      </c>
      <c r="B3" s="1127" t="s">
        <v>1007</v>
      </c>
      <c r="C3" s="1127" t="s">
        <v>1006</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1669</v>
      </c>
    </row>
    <row r="4" spans="2:2">
      <c r="B4" s="354" t="s">
        <v>1670</v>
      </c>
    </row>
    <row r="5" spans="2:2">
      <c r="B5" s="354" t="s">
        <v>1671</v>
      </c>
    </row>
    <row r="6" spans="2:2">
      <c r="B6" s="354" t="s">
        <v>1672</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609</v>
      </c>
    </row>
    <row r="3" spans="1:2">
      <c r="A3" s="1127">
        <v>4213784</v>
      </c>
      <c r="B3" s="1127" t="s">
        <v>768</v>
      </c>
    </row>
    <row r="4" spans="1:2">
      <c r="A4" s="1127">
        <v>4213781</v>
      </c>
      <c r="B4" s="1127" t="s">
        <v>767</v>
      </c>
    </row>
    <row r="5" spans="1:2">
      <c r="A5" s="1127">
        <v>4213776</v>
      </c>
      <c r="B5" s="1127" t="s">
        <v>610</v>
      </c>
    </row>
    <row r="6" spans="1:2">
      <c r="A6" s="1127">
        <v>4213777</v>
      </c>
      <c r="B6" s="1127" t="s">
        <v>611</v>
      </c>
    </row>
    <row r="7" spans="1:2">
      <c r="A7" s="1127">
        <v>4238670</v>
      </c>
      <c r="B7" s="1127" t="s">
        <v>758</v>
      </c>
    </row>
    <row r="8" spans="1:2">
      <c r="A8" s="1127">
        <v>4213778</v>
      </c>
      <c r="B8" s="1127" t="s">
        <v>612</v>
      </c>
    </row>
    <row r="9" spans="1:2">
      <c r="A9" s="1127">
        <v>4213780</v>
      </c>
      <c r="B9" s="1127" t="s">
        <v>613</v>
      </c>
    </row>
    <row r="10" spans="1:2">
      <c r="A10" s="1127">
        <v>4213779</v>
      </c>
      <c r="B10" s="1127" t="s">
        <v>616</v>
      </c>
    </row>
    <row r="11" spans="1:2">
      <c r="A11" s="1127">
        <v>4213783</v>
      </c>
      <c r="B11" s="1127" t="s">
        <v>615</v>
      </c>
    </row>
    <row r="12" spans="1:2">
      <c r="A12" s="1127">
        <v>4213782</v>
      </c>
      <c r="B12" s="1127" t="s">
        <v>614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9" zoomScaleNormal="100" workbookViewId="0">
      <selection activeCell="F45" sqref="F4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31669454</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9" t="s">
        <v>766</v>
      </c>
      <c r="F5" s="1150"/>
      <c r="G5" s="435"/>
      <c r="J5" s="309"/>
    </row>
    <row r="6" spans="1:12" s="372" customFormat="1" ht="6">
      <c r="A6" s="366"/>
      <c r="B6" s="367"/>
      <c r="C6" s="368"/>
      <c r="D6" s="369"/>
      <c r="E6" s="374"/>
      <c r="F6" s="375"/>
      <c r="G6" s="376"/>
      <c r="I6" s="373"/>
    </row>
    <row r="7" spans="1:12" ht="27">
      <c r="D7" s="24"/>
      <c r="E7" s="25" t="s">
        <v>52</v>
      </c>
      <c r="F7" s="328" t="s">
        <v>168</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0" t="s">
        <v>1008</v>
      </c>
      <c r="G11" s="381"/>
    </row>
    <row r="12" spans="1:12" ht="27">
      <c r="D12" s="24"/>
      <c r="E12" s="81" t="s">
        <v>473</v>
      </c>
      <c r="F12" s="1120" t="s">
        <v>1009</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782</v>
      </c>
      <c r="G15" s="383"/>
    </row>
    <row r="16" spans="1:12" ht="27" hidden="1">
      <c r="D16" s="24"/>
      <c r="E16" s="81" t="s">
        <v>596</v>
      </c>
      <c r="F16" s="331"/>
      <c r="G16" s="383"/>
    </row>
    <row r="17" spans="1:9" ht="19.5">
      <c r="D17" s="24"/>
      <c r="E17" s="25"/>
      <c r="F17" s="445" t="s">
        <v>604</v>
      </c>
      <c r="G17" s="21"/>
    </row>
    <row r="18" spans="1:9" ht="27">
      <c r="D18" s="24"/>
      <c r="E18" s="81" t="s">
        <v>502</v>
      </c>
      <c r="F18" s="329" t="s">
        <v>1658</v>
      </c>
      <c r="G18" s="383"/>
    </row>
    <row r="19" spans="1:9" ht="27">
      <c r="D19" s="24"/>
      <c r="E19" s="81" t="s">
        <v>593</v>
      </c>
      <c r="F19" s="330" t="s">
        <v>1661</v>
      </c>
      <c r="G19" s="383"/>
    </row>
    <row r="20" spans="1:9" ht="27">
      <c r="D20" s="24"/>
      <c r="E20" s="81" t="s">
        <v>592</v>
      </c>
      <c r="F20" s="329" t="s">
        <v>1660</v>
      </c>
      <c r="G20" s="383"/>
    </row>
    <row r="21" spans="1:9" ht="27">
      <c r="D21" s="24"/>
      <c r="E21" s="81" t="s">
        <v>501</v>
      </c>
      <c r="F21" s="329" t="s">
        <v>1659</v>
      </c>
      <c r="G21" s="383"/>
    </row>
    <row r="22" spans="1:9" ht="19.5" hidden="1">
      <c r="D22" s="24"/>
      <c r="E22" s="25"/>
      <c r="F22" s="445" t="s">
        <v>605</v>
      </c>
      <c r="G22" s="21"/>
    </row>
    <row r="23" spans="1:9" ht="27" hidden="1">
      <c r="D23" s="24"/>
      <c r="E23" s="81" t="s">
        <v>608</v>
      </c>
      <c r="F23" s="333"/>
      <c r="G23" s="383"/>
    </row>
    <row r="24" spans="1:9" ht="27" hidden="1">
      <c r="D24" s="24"/>
      <c r="E24" s="81" t="s">
        <v>607</v>
      </c>
      <c r="F24" s="331"/>
      <c r="G24" s="383"/>
    </row>
    <row r="25" spans="1:9" ht="27" hidden="1">
      <c r="D25" s="24"/>
      <c r="E25" s="81" t="s">
        <v>606</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1259</v>
      </c>
      <c r="G29" s="382"/>
    </row>
    <row r="30" spans="1:9" ht="27" hidden="1">
      <c r="C30" s="28"/>
      <c r="D30" s="29"/>
      <c r="E30" s="52" t="s">
        <v>203</v>
      </c>
      <c r="F30" s="333"/>
      <c r="G30" s="382"/>
    </row>
    <row r="31" spans="1:9" ht="27">
      <c r="C31" s="28"/>
      <c r="D31" s="29"/>
      <c r="E31" s="30" t="s">
        <v>53</v>
      </c>
      <c r="F31" s="332" t="s">
        <v>1260</v>
      </c>
      <c r="G31" s="382"/>
    </row>
    <row r="32" spans="1:9" ht="27">
      <c r="C32" s="28"/>
      <c r="D32" s="29"/>
      <c r="E32" s="30" t="s">
        <v>54</v>
      </c>
      <c r="F32" s="332" t="s">
        <v>1050</v>
      </c>
      <c r="G32" s="382"/>
      <c r="H32" s="31"/>
    </row>
    <row r="33" spans="1:9" s="372" customFormat="1" ht="6">
      <c r="A33" s="377"/>
      <c r="B33" s="367"/>
      <c r="C33" s="368"/>
      <c r="D33" s="378"/>
      <c r="E33" s="374"/>
      <c r="F33" s="379"/>
      <c r="G33" s="380"/>
      <c r="I33" s="373"/>
    </row>
    <row r="34" spans="1:9" ht="27">
      <c r="A34" s="199"/>
      <c r="D34" s="26"/>
      <c r="E34" s="799" t="s">
        <v>720</v>
      </c>
      <c r="F34" s="1121" t="s">
        <v>722</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726</v>
      </c>
      <c r="F38" s="349" t="s">
        <v>84</v>
      </c>
      <c r="G38" s="383"/>
      <c r="I38" s="19"/>
    </row>
    <row r="39" spans="1:9" s="372" customFormat="1" ht="6">
      <c r="A39" s="377"/>
      <c r="B39" s="367"/>
      <c r="C39" s="368"/>
      <c r="D39" s="378"/>
      <c r="E39" s="374"/>
      <c r="F39" s="379"/>
      <c r="G39" s="380"/>
      <c r="I39" s="373"/>
    </row>
    <row r="40" spans="1:9" ht="27">
      <c r="A40" s="201"/>
      <c r="B40" s="92"/>
      <c r="D40" s="33"/>
      <c r="E40" s="32" t="s">
        <v>543</v>
      </c>
      <c r="F40" s="329" t="s">
        <v>1662</v>
      </c>
      <c r="G40" s="381"/>
    </row>
    <row r="41" spans="1:9" ht="27">
      <c r="A41" s="201"/>
      <c r="B41" s="92"/>
      <c r="D41" s="33"/>
      <c r="E41" s="41" t="s">
        <v>544</v>
      </c>
      <c r="F41" s="329" t="s">
        <v>1663</v>
      </c>
      <c r="G41" s="381"/>
    </row>
    <row r="42" spans="1:9" ht="19.5">
      <c r="D42" s="24"/>
      <c r="E42" s="25"/>
      <c r="F42" s="445" t="s">
        <v>575</v>
      </c>
      <c r="G42" s="21"/>
    </row>
    <row r="43" spans="1:9" ht="27">
      <c r="A43" s="201"/>
      <c r="D43" s="21"/>
      <c r="E43" s="443" t="s">
        <v>87</v>
      </c>
      <c r="F43" s="449" t="s">
        <v>1664</v>
      </c>
      <c r="G43" s="381"/>
    </row>
    <row r="44" spans="1:9" ht="27">
      <c r="A44" s="201"/>
      <c r="B44" s="92"/>
      <c r="D44" s="33"/>
      <c r="E44" s="443" t="s">
        <v>88</v>
      </c>
      <c r="F44" s="449" t="s">
        <v>1665</v>
      </c>
      <c r="G44" s="381"/>
    </row>
    <row r="45" spans="1:9" ht="27">
      <c r="A45" s="201"/>
      <c r="B45" s="92"/>
      <c r="D45" s="33"/>
      <c r="E45" s="443" t="s">
        <v>576</v>
      </c>
      <c r="F45" s="449" t="s">
        <v>1666</v>
      </c>
      <c r="G45" s="381"/>
    </row>
    <row r="46" spans="1:9" ht="27">
      <c r="D46" s="24"/>
      <c r="E46" s="444" t="s">
        <v>577</v>
      </c>
      <c r="F46" s="449" t="s">
        <v>1667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algorithmName="SHA-512" hashValue="2Qfux+ja/CSLI8rqukJrN9L4MwodRNZQbHk+ysvRvx4iwMXrEKPmj7FA+SPJBwK7ZoAcxbH2yBbq8HpG5NhVeQ==" saltValue="ttpzBpaOSdJempOBnFm9Bg==" spinCount="100000" sheet="1" objects="1" scenarios="1" formatColumns="0" formatRows="0"/>
  <dataConsolidate/>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995</v>
      </c>
    </row>
    <row r="3" spans="1:2">
      <c r="A3" s="1127">
        <v>4190065</v>
      </c>
      <c r="B3" s="1127" t="s">
        <v>996</v>
      </c>
    </row>
    <row r="4" spans="1:2">
      <c r="A4" s="1127">
        <v>4190066</v>
      </c>
      <c r="B4" s="1127" t="s">
        <v>997</v>
      </c>
    </row>
    <row r="5" spans="1:2">
      <c r="A5" s="1127">
        <v>4190067</v>
      </c>
      <c r="B5" s="1127" t="s">
        <v>998</v>
      </c>
    </row>
    <row r="6" spans="1:2">
      <c r="A6" s="1127">
        <v>4190068</v>
      </c>
      <c r="B6" s="1127" t="s">
        <v>999</v>
      </c>
    </row>
    <row r="7" spans="1:2">
      <c r="A7" s="1127">
        <v>4190069</v>
      </c>
      <c r="B7" s="1127" t="s">
        <v>1000</v>
      </c>
    </row>
    <row r="8" spans="1:2">
      <c r="A8" s="1127">
        <v>4190070</v>
      </c>
      <c r="B8" s="1127" t="s">
        <v>1001</v>
      </c>
    </row>
    <row r="9" spans="1:2">
      <c r="A9" s="1127">
        <v>4190071</v>
      </c>
      <c r="B9" s="1127" t="s">
        <v>1002</v>
      </c>
    </row>
    <row r="10" spans="1:2">
      <c r="A10" s="1127">
        <v>4190072</v>
      </c>
      <c r="B10" s="1127" t="s">
        <v>1003</v>
      </c>
    </row>
    <row r="11" spans="1:2">
      <c r="A11" s="1127">
        <v>4190073</v>
      </c>
      <c r="B11" s="1127" t="s">
        <v>1004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573</v>
      </c>
    </row>
    <row r="7" spans="1:2">
      <c r="A7" t="s">
        <v>744</v>
      </c>
      <c r="B7" t="s">
        <v>488</v>
      </c>
    </row>
    <row r="8" spans="1:2">
      <c r="A8" t="s">
        <v>745</v>
      </c>
      <c r="B8" t="s">
        <v>426</v>
      </c>
    </row>
    <row r="9" spans="1:2">
      <c r="A9" t="s">
        <v>508</v>
      </c>
      <c r="B9" t="s">
        <v>427</v>
      </c>
    </row>
    <row r="10" spans="1:2">
      <c r="A10" t="s">
        <v>418</v>
      </c>
      <c r="B10" t="s">
        <v>428</v>
      </c>
    </row>
    <row r="11" spans="1:2">
      <c r="A11" t="s">
        <v>759</v>
      </c>
      <c r="B11" t="s">
        <v>489</v>
      </c>
    </row>
    <row r="12" spans="1:2">
      <c r="A12" t="s">
        <v>760</v>
      </c>
      <c r="B12" t="s">
        <v>429</v>
      </c>
    </row>
    <row r="13" spans="1:2">
      <c r="A13" t="s">
        <v>746</v>
      </c>
      <c r="B13" t="s">
        <v>430</v>
      </c>
    </row>
    <row r="14" spans="1:2">
      <c r="A14" t="s">
        <v>747</v>
      </c>
      <c r="B14" t="s">
        <v>431</v>
      </c>
    </row>
    <row r="15" spans="1:2">
      <c r="A15" t="s">
        <v>748</v>
      </c>
      <c r="B15" t="s">
        <v>335</v>
      </c>
    </row>
    <row r="16" spans="1:2">
      <c r="A16" t="s">
        <v>749</v>
      </c>
      <c r="B16" t="s">
        <v>61</v>
      </c>
    </row>
    <row r="17" spans="1:2">
      <c r="A17" t="s">
        <v>750</v>
      </c>
      <c r="B17" t="s">
        <v>387</v>
      </c>
    </row>
    <row r="18" spans="1:2">
      <c r="A18" t="s">
        <v>751</v>
      </c>
      <c r="B18" t="s">
        <v>440</v>
      </c>
    </row>
    <row r="19" spans="1:2">
      <c r="A19" t="s">
        <v>752</v>
      </c>
      <c r="B19" t="s">
        <v>250</v>
      </c>
    </row>
    <row r="20" spans="1:2">
      <c r="A20" t="s">
        <v>753</v>
      </c>
      <c r="B20" t="s">
        <v>74</v>
      </c>
    </row>
    <row r="21" spans="1:2">
      <c r="A21" t="s">
        <v>754</v>
      </c>
      <c r="B21" t="s">
        <v>63</v>
      </c>
    </row>
    <row r="22" spans="1:2">
      <c r="A22" t="s">
        <v>755</v>
      </c>
      <c r="B22" t="s">
        <v>75</v>
      </c>
    </row>
    <row r="23" spans="1:2">
      <c r="A23" t="s">
        <v>756</v>
      </c>
      <c r="B23" t="s">
        <v>432</v>
      </c>
    </row>
    <row r="24" spans="1:2">
      <c r="A24" t="s">
        <v>757</v>
      </c>
      <c r="B24" t="s">
        <v>73</v>
      </c>
    </row>
    <row r="25" spans="1:2">
      <c r="A25" t="s">
        <v>597</v>
      </c>
      <c r="B25" t="s">
        <v>62</v>
      </c>
    </row>
    <row r="26" spans="1:2">
      <c r="A26" t="s">
        <v>598</v>
      </c>
      <c r="B26" t="s">
        <v>64</v>
      </c>
    </row>
    <row r="27" spans="1:2">
      <c r="A27" t="s">
        <v>510</v>
      </c>
      <c r="B27" t="s">
        <v>385</v>
      </c>
    </row>
    <row r="28" spans="1:2">
      <c r="A28" t="s">
        <v>420</v>
      </c>
      <c r="B28" t="s">
        <v>14</v>
      </c>
    </row>
    <row r="29" spans="1:2">
      <c r="A29" t="s">
        <v>509</v>
      </c>
      <c r="B29" t="s">
        <v>15</v>
      </c>
    </row>
    <row r="30" spans="1:2">
      <c r="A30" t="s">
        <v>419</v>
      </c>
      <c r="B30" t="s">
        <v>574</v>
      </c>
    </row>
    <row r="31" spans="1:2">
      <c r="A31" t="s">
        <v>582</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994</v>
      </c>
      <c r="B1" s="5" t="s">
        <v>1010</v>
      </c>
      <c r="C1" s="5" t="s">
        <v>1011</v>
      </c>
      <c r="D1" s="5" t="s">
        <v>1012</v>
      </c>
      <c r="E1" s="5" t="s">
        <v>1013</v>
      </c>
      <c r="F1" s="5" t="s">
        <v>1014</v>
      </c>
      <c r="G1" s="5" t="s">
        <v>1015</v>
      </c>
      <c r="H1" s="5" t="s">
        <v>1016</v>
      </c>
      <c r="I1" s="5" t="s">
        <v>1017</v>
      </c>
    </row>
    <row r="2" spans="1:10">
      <c r="A2" s="5">
        <v>1</v>
      </c>
      <c r="B2" s="5" t="s">
        <v>1018</v>
      </c>
      <c r="C2" s="5" t="s">
        <v>168</v>
      </c>
      <c r="D2" s="5" t="s">
        <v>1019</v>
      </c>
      <c r="E2" s="5" t="s">
        <v>1020</v>
      </c>
      <c r="F2" s="5" t="s">
        <v>1021</v>
      </c>
      <c r="G2" s="5" t="s">
        <v>1022</v>
      </c>
      <c r="J2" s="5" t="s">
        <v>1657</v>
      </c>
    </row>
    <row r="3" spans="1:10">
      <c r="A3" s="5">
        <v>2</v>
      </c>
      <c r="B3" s="5" t="s">
        <v>1018</v>
      </c>
      <c r="C3" s="5" t="s">
        <v>168</v>
      </c>
      <c r="D3" s="5" t="s">
        <v>1023</v>
      </c>
      <c r="E3" s="5" t="s">
        <v>1024</v>
      </c>
      <c r="F3" s="5" t="s">
        <v>1025</v>
      </c>
      <c r="G3" s="5" t="s">
        <v>1026</v>
      </c>
      <c r="J3" s="5" t="s">
        <v>1657</v>
      </c>
    </row>
    <row r="4" spans="1:10">
      <c r="A4" s="5">
        <v>3</v>
      </c>
      <c r="B4" s="5" t="s">
        <v>1018</v>
      </c>
      <c r="C4" s="5" t="s">
        <v>168</v>
      </c>
      <c r="D4" s="5" t="s">
        <v>1027</v>
      </c>
      <c r="E4" s="5" t="s">
        <v>1028</v>
      </c>
      <c r="F4" s="5" t="s">
        <v>1029</v>
      </c>
      <c r="G4" s="5" t="s">
        <v>1030</v>
      </c>
      <c r="J4" s="5" t="s">
        <v>1657</v>
      </c>
    </row>
    <row r="5" spans="1:10">
      <c r="A5" s="5">
        <v>4</v>
      </c>
      <c r="B5" s="5" t="s">
        <v>1018</v>
      </c>
      <c r="C5" s="5" t="s">
        <v>168</v>
      </c>
      <c r="D5" s="5" t="s">
        <v>1031</v>
      </c>
      <c r="E5" s="5" t="s">
        <v>1032</v>
      </c>
      <c r="F5" s="5" t="s">
        <v>1033</v>
      </c>
      <c r="G5" s="5" t="s">
        <v>1034</v>
      </c>
      <c r="J5" s="5" t="s">
        <v>1657</v>
      </c>
    </row>
    <row r="6" spans="1:10">
      <c r="A6" s="5">
        <v>5</v>
      </c>
      <c r="B6" s="5" t="s">
        <v>1018</v>
      </c>
      <c r="C6" s="5" t="s">
        <v>168</v>
      </c>
      <c r="D6" s="5" t="s">
        <v>1035</v>
      </c>
      <c r="E6" s="5" t="s">
        <v>1036</v>
      </c>
      <c r="F6" s="5" t="s">
        <v>1021</v>
      </c>
      <c r="G6" s="5" t="s">
        <v>1026</v>
      </c>
      <c r="J6" s="5" t="s">
        <v>1657</v>
      </c>
    </row>
    <row r="7" spans="1:10">
      <c r="A7" s="5">
        <v>6</v>
      </c>
      <c r="B7" s="5" t="s">
        <v>1018</v>
      </c>
      <c r="C7" s="5" t="s">
        <v>168</v>
      </c>
      <c r="D7" s="5" t="s">
        <v>1037</v>
      </c>
      <c r="E7" s="5" t="s">
        <v>1038</v>
      </c>
      <c r="F7" s="5" t="s">
        <v>1039</v>
      </c>
      <c r="G7" s="5" t="s">
        <v>1040</v>
      </c>
      <c r="H7" s="5" t="s">
        <v>1041</v>
      </c>
      <c r="J7" s="5" t="s">
        <v>1657</v>
      </c>
    </row>
    <row r="8" spans="1:10">
      <c r="A8" s="5">
        <v>7</v>
      </c>
      <c r="B8" s="5" t="s">
        <v>1018</v>
      </c>
      <c r="C8" s="5" t="s">
        <v>168</v>
      </c>
      <c r="D8" s="5" t="s">
        <v>1042</v>
      </c>
      <c r="E8" s="5" t="s">
        <v>1043</v>
      </c>
      <c r="F8" s="5" t="s">
        <v>1044</v>
      </c>
      <c r="G8" s="5" t="s">
        <v>1045</v>
      </c>
      <c r="H8" s="5" t="s">
        <v>1046</v>
      </c>
      <c r="J8" s="5" t="s">
        <v>1657</v>
      </c>
    </row>
    <row r="9" spans="1:10">
      <c r="A9" s="5">
        <v>8</v>
      </c>
      <c r="B9" s="5" t="s">
        <v>1018</v>
      </c>
      <c r="C9" s="5" t="s">
        <v>168</v>
      </c>
      <c r="D9" s="5" t="s">
        <v>1047</v>
      </c>
      <c r="E9" s="5" t="s">
        <v>1048</v>
      </c>
      <c r="F9" s="5" t="s">
        <v>1049</v>
      </c>
      <c r="G9" s="5" t="s">
        <v>1050</v>
      </c>
      <c r="J9" s="5" t="s">
        <v>1657</v>
      </c>
    </row>
    <row r="10" spans="1:10">
      <c r="A10" s="5">
        <v>9</v>
      </c>
      <c r="B10" s="5" t="s">
        <v>1018</v>
      </c>
      <c r="C10" s="5" t="s">
        <v>168</v>
      </c>
      <c r="D10" s="5" t="s">
        <v>1051</v>
      </c>
      <c r="E10" s="5" t="s">
        <v>1052</v>
      </c>
      <c r="F10" s="5" t="s">
        <v>1053</v>
      </c>
      <c r="G10" s="5" t="s">
        <v>1054</v>
      </c>
      <c r="H10" s="5" t="s">
        <v>1055</v>
      </c>
      <c r="J10" s="5" t="s">
        <v>1657</v>
      </c>
    </row>
    <row r="11" spans="1:10">
      <c r="A11" s="5">
        <v>10</v>
      </c>
      <c r="B11" s="5" t="s">
        <v>1018</v>
      </c>
      <c r="C11" s="5" t="s">
        <v>168</v>
      </c>
      <c r="D11" s="5" t="s">
        <v>1056</v>
      </c>
      <c r="E11" s="5" t="s">
        <v>1057</v>
      </c>
      <c r="F11" s="5" t="s">
        <v>1058</v>
      </c>
      <c r="G11" s="5" t="s">
        <v>1059</v>
      </c>
      <c r="J11" s="5" t="s">
        <v>1657</v>
      </c>
    </row>
    <row r="12" spans="1:10">
      <c r="A12" s="5">
        <v>11</v>
      </c>
      <c r="B12" s="5" t="s">
        <v>1018</v>
      </c>
      <c r="C12" s="5" t="s">
        <v>168</v>
      </c>
      <c r="D12" s="5" t="s">
        <v>1060</v>
      </c>
      <c r="E12" s="5" t="s">
        <v>1061</v>
      </c>
      <c r="F12" s="5" t="s">
        <v>1062</v>
      </c>
      <c r="G12" s="5" t="s">
        <v>1034</v>
      </c>
      <c r="H12" s="5" t="s">
        <v>1063</v>
      </c>
      <c r="J12" s="5" t="s">
        <v>1657</v>
      </c>
    </row>
    <row r="13" spans="1:10">
      <c r="A13" s="5">
        <v>12</v>
      </c>
      <c r="B13" s="5" t="s">
        <v>1018</v>
      </c>
      <c r="C13" s="5" t="s">
        <v>168</v>
      </c>
      <c r="D13" s="5" t="s">
        <v>1064</v>
      </c>
      <c r="E13" s="5" t="s">
        <v>1065</v>
      </c>
      <c r="F13" s="5" t="s">
        <v>1066</v>
      </c>
      <c r="G13" s="5" t="s">
        <v>1054</v>
      </c>
      <c r="J13" s="5" t="s">
        <v>1657</v>
      </c>
    </row>
    <row r="14" spans="1:10">
      <c r="A14" s="5">
        <v>13</v>
      </c>
      <c r="B14" s="5" t="s">
        <v>1018</v>
      </c>
      <c r="C14" s="5" t="s">
        <v>168</v>
      </c>
      <c r="D14" s="5" t="s">
        <v>1067</v>
      </c>
      <c r="E14" s="5" t="s">
        <v>1068</v>
      </c>
      <c r="F14" s="5" t="s">
        <v>1069</v>
      </c>
      <c r="G14" s="5" t="s">
        <v>1070</v>
      </c>
      <c r="J14" s="5" t="s">
        <v>1657</v>
      </c>
    </row>
    <row r="15" spans="1:10">
      <c r="A15" s="5">
        <v>14</v>
      </c>
      <c r="B15" s="5" t="s">
        <v>1018</v>
      </c>
      <c r="C15" s="5" t="s">
        <v>168</v>
      </c>
      <c r="D15" s="5" t="s">
        <v>1071</v>
      </c>
      <c r="E15" s="5" t="s">
        <v>1068</v>
      </c>
      <c r="F15" s="5" t="s">
        <v>1069</v>
      </c>
      <c r="G15" s="5" t="s">
        <v>1072</v>
      </c>
      <c r="J15" s="5" t="s">
        <v>1657</v>
      </c>
    </row>
    <row r="16" spans="1:10">
      <c r="A16" s="5">
        <v>15</v>
      </c>
      <c r="B16" s="5" t="s">
        <v>1018</v>
      </c>
      <c r="C16" s="5" t="s">
        <v>168</v>
      </c>
      <c r="D16" s="5" t="s">
        <v>1073</v>
      </c>
      <c r="E16" s="5" t="s">
        <v>1074</v>
      </c>
      <c r="F16" s="5" t="s">
        <v>1075</v>
      </c>
      <c r="G16" s="5" t="s">
        <v>1076</v>
      </c>
      <c r="H16" s="5" t="s">
        <v>1077</v>
      </c>
      <c r="J16" s="5" t="s">
        <v>1657</v>
      </c>
    </row>
    <row r="17" spans="1:10">
      <c r="A17" s="5">
        <v>16</v>
      </c>
      <c r="B17" s="5" t="s">
        <v>1018</v>
      </c>
      <c r="C17" s="5" t="s">
        <v>168</v>
      </c>
      <c r="D17" s="5" t="s">
        <v>1078</v>
      </c>
      <c r="E17" s="5" t="s">
        <v>1079</v>
      </c>
      <c r="F17" s="5" t="s">
        <v>1080</v>
      </c>
      <c r="G17" s="5" t="s">
        <v>1081</v>
      </c>
      <c r="J17" s="5" t="s">
        <v>1657</v>
      </c>
    </row>
    <row r="18" spans="1:10">
      <c r="A18" s="5">
        <v>17</v>
      </c>
      <c r="B18" s="5" t="s">
        <v>1018</v>
      </c>
      <c r="C18" s="5" t="s">
        <v>168</v>
      </c>
      <c r="D18" s="5" t="s">
        <v>1082</v>
      </c>
      <c r="E18" s="5" t="s">
        <v>1083</v>
      </c>
      <c r="F18" s="5" t="s">
        <v>1084</v>
      </c>
      <c r="G18" s="5" t="s">
        <v>1072</v>
      </c>
      <c r="J18" s="5" t="s">
        <v>1657</v>
      </c>
    </row>
    <row r="19" spans="1:10">
      <c r="A19" s="5">
        <v>18</v>
      </c>
      <c r="B19" s="5" t="s">
        <v>1018</v>
      </c>
      <c r="C19" s="5" t="s">
        <v>168</v>
      </c>
      <c r="D19" s="5" t="s">
        <v>1085</v>
      </c>
      <c r="E19" s="5" t="s">
        <v>1086</v>
      </c>
      <c r="F19" s="5" t="s">
        <v>1087</v>
      </c>
      <c r="G19" s="5" t="s">
        <v>1088</v>
      </c>
      <c r="J19" s="5" t="s">
        <v>1657</v>
      </c>
    </row>
    <row r="20" spans="1:10">
      <c r="A20" s="5">
        <v>19</v>
      </c>
      <c r="B20" s="5" t="s">
        <v>1018</v>
      </c>
      <c r="C20" s="5" t="s">
        <v>168</v>
      </c>
      <c r="D20" s="5" t="s">
        <v>1089</v>
      </c>
      <c r="E20" s="5" t="s">
        <v>1090</v>
      </c>
      <c r="F20" s="5" t="s">
        <v>1091</v>
      </c>
      <c r="G20" s="5" t="s">
        <v>1092</v>
      </c>
      <c r="J20" s="5" t="s">
        <v>1657</v>
      </c>
    </row>
    <row r="21" spans="1:10">
      <c r="A21" s="5">
        <v>20</v>
      </c>
      <c r="B21" s="5" t="s">
        <v>1018</v>
      </c>
      <c r="C21" s="5" t="s">
        <v>168</v>
      </c>
      <c r="D21" s="5" t="s">
        <v>1093</v>
      </c>
      <c r="E21" s="5" t="s">
        <v>1094</v>
      </c>
      <c r="F21" s="5" t="s">
        <v>1095</v>
      </c>
      <c r="G21" s="5" t="s">
        <v>1096</v>
      </c>
      <c r="J21" s="5" t="s">
        <v>1657</v>
      </c>
    </row>
    <row r="22" spans="1:10">
      <c r="A22" s="5">
        <v>21</v>
      </c>
      <c r="B22" s="5" t="s">
        <v>1018</v>
      </c>
      <c r="C22" s="5" t="s">
        <v>168</v>
      </c>
      <c r="D22" s="5" t="s">
        <v>1097</v>
      </c>
      <c r="E22" s="5" t="s">
        <v>1098</v>
      </c>
      <c r="F22" s="5" t="s">
        <v>1099</v>
      </c>
      <c r="G22" s="5" t="s">
        <v>1100</v>
      </c>
      <c r="J22" s="5" t="s">
        <v>1657</v>
      </c>
    </row>
    <row r="23" spans="1:10">
      <c r="A23" s="5">
        <v>22</v>
      </c>
      <c r="B23" s="5" t="s">
        <v>1018</v>
      </c>
      <c r="C23" s="5" t="s">
        <v>168</v>
      </c>
      <c r="D23" s="5" t="s">
        <v>1101</v>
      </c>
      <c r="E23" s="5" t="s">
        <v>1102</v>
      </c>
      <c r="F23" s="5" t="s">
        <v>1103</v>
      </c>
      <c r="G23" s="5" t="s">
        <v>1104</v>
      </c>
      <c r="H23" s="5" t="s">
        <v>1105</v>
      </c>
      <c r="J23" s="5" t="s">
        <v>1657</v>
      </c>
    </row>
    <row r="24" spans="1:10">
      <c r="A24" s="5">
        <v>23</v>
      </c>
      <c r="B24" s="5" t="s">
        <v>1018</v>
      </c>
      <c r="C24" s="5" t="s">
        <v>168</v>
      </c>
      <c r="D24" s="5" t="s">
        <v>1106</v>
      </c>
      <c r="E24" s="5" t="s">
        <v>1107</v>
      </c>
      <c r="F24" s="5" t="s">
        <v>1108</v>
      </c>
      <c r="G24" s="5" t="s">
        <v>1109</v>
      </c>
      <c r="J24" s="5" t="s">
        <v>1657</v>
      </c>
    </row>
    <row r="25" spans="1:10">
      <c r="A25" s="5">
        <v>24</v>
      </c>
      <c r="B25" s="5" t="s">
        <v>1018</v>
      </c>
      <c r="C25" s="5" t="s">
        <v>168</v>
      </c>
      <c r="D25" s="5" t="s">
        <v>1110</v>
      </c>
      <c r="E25" s="5" t="s">
        <v>1111</v>
      </c>
      <c r="F25" s="5" t="s">
        <v>1112</v>
      </c>
      <c r="G25" s="5" t="s">
        <v>1050</v>
      </c>
      <c r="H25" s="5" t="s">
        <v>1113</v>
      </c>
      <c r="J25" s="5" t="s">
        <v>1657</v>
      </c>
    </row>
    <row r="26" spans="1:10">
      <c r="A26" s="5">
        <v>25</v>
      </c>
      <c r="B26" s="5" t="s">
        <v>1018</v>
      </c>
      <c r="C26" s="5" t="s">
        <v>168</v>
      </c>
      <c r="D26" s="5" t="s">
        <v>1114</v>
      </c>
      <c r="E26" s="5" t="s">
        <v>1115</v>
      </c>
      <c r="F26" s="5" t="s">
        <v>1116</v>
      </c>
      <c r="G26" s="5" t="s">
        <v>1104</v>
      </c>
      <c r="H26" s="5" t="s">
        <v>1117</v>
      </c>
      <c r="J26" s="5" t="s">
        <v>1657</v>
      </c>
    </row>
    <row r="27" spans="1:10">
      <c r="A27" s="5">
        <v>26</v>
      </c>
      <c r="B27" s="5" t="s">
        <v>1018</v>
      </c>
      <c r="C27" s="5" t="s">
        <v>168</v>
      </c>
      <c r="D27" s="5" t="s">
        <v>1118</v>
      </c>
      <c r="E27" s="5" t="s">
        <v>1119</v>
      </c>
      <c r="F27" s="5" t="s">
        <v>1120</v>
      </c>
      <c r="G27" s="5" t="s">
        <v>1104</v>
      </c>
      <c r="J27" s="5" t="s">
        <v>1657</v>
      </c>
    </row>
    <row r="28" spans="1:10">
      <c r="A28" s="5">
        <v>27</v>
      </c>
      <c r="B28" s="5" t="s">
        <v>1018</v>
      </c>
      <c r="C28" s="5" t="s">
        <v>168</v>
      </c>
      <c r="D28" s="5" t="s">
        <v>1121</v>
      </c>
      <c r="E28" s="5" t="s">
        <v>1122</v>
      </c>
      <c r="F28" s="5" t="s">
        <v>1123</v>
      </c>
      <c r="G28" s="5" t="s">
        <v>1124</v>
      </c>
      <c r="H28" s="5" t="s">
        <v>1125</v>
      </c>
      <c r="J28" s="5" t="s">
        <v>1657</v>
      </c>
    </row>
    <row r="29" spans="1:10">
      <c r="A29" s="5">
        <v>28</v>
      </c>
      <c r="B29" s="5" t="s">
        <v>1018</v>
      </c>
      <c r="C29" s="5" t="s">
        <v>168</v>
      </c>
      <c r="D29" s="5" t="s">
        <v>1126</v>
      </c>
      <c r="E29" s="5" t="s">
        <v>1127</v>
      </c>
      <c r="F29" s="5" t="s">
        <v>1128</v>
      </c>
      <c r="G29" s="5" t="s">
        <v>1129</v>
      </c>
      <c r="H29" s="5" t="s">
        <v>1130</v>
      </c>
      <c r="J29" s="5" t="s">
        <v>1657</v>
      </c>
    </row>
    <row r="30" spans="1:10">
      <c r="A30" s="5">
        <v>29</v>
      </c>
      <c r="B30" s="5" t="s">
        <v>1018</v>
      </c>
      <c r="C30" s="5" t="s">
        <v>168</v>
      </c>
      <c r="D30" s="5" t="s">
        <v>1131</v>
      </c>
      <c r="E30" s="5" t="s">
        <v>1132</v>
      </c>
      <c r="F30" s="5" t="s">
        <v>1133</v>
      </c>
      <c r="G30" s="5" t="s">
        <v>1104</v>
      </c>
      <c r="J30" s="5" t="s">
        <v>1657</v>
      </c>
    </row>
    <row r="31" spans="1:10">
      <c r="A31" s="5">
        <v>30</v>
      </c>
      <c r="B31" s="5" t="s">
        <v>1018</v>
      </c>
      <c r="C31" s="5" t="s">
        <v>168</v>
      </c>
      <c r="D31" s="5" t="s">
        <v>1134</v>
      </c>
      <c r="E31" s="5" t="s">
        <v>1135</v>
      </c>
      <c r="F31" s="5" t="s">
        <v>1136</v>
      </c>
      <c r="G31" s="5" t="s">
        <v>1137</v>
      </c>
      <c r="J31" s="5" t="s">
        <v>1657</v>
      </c>
    </row>
    <row r="32" spans="1:10">
      <c r="A32" s="5">
        <v>31</v>
      </c>
      <c r="B32" s="5" t="s">
        <v>1018</v>
      </c>
      <c r="C32" s="5" t="s">
        <v>168</v>
      </c>
      <c r="D32" s="5" t="s">
        <v>1138</v>
      </c>
      <c r="E32" s="5" t="s">
        <v>1139</v>
      </c>
      <c r="F32" s="5" t="s">
        <v>1140</v>
      </c>
      <c r="G32" s="5" t="s">
        <v>1141</v>
      </c>
      <c r="J32" s="5" t="s">
        <v>1657</v>
      </c>
    </row>
    <row r="33" spans="1:10">
      <c r="A33" s="5">
        <v>32</v>
      </c>
      <c r="B33" s="5" t="s">
        <v>1018</v>
      </c>
      <c r="C33" s="5" t="s">
        <v>168</v>
      </c>
      <c r="D33" s="5" t="s">
        <v>1142</v>
      </c>
      <c r="E33" s="5" t="s">
        <v>1143</v>
      </c>
      <c r="F33" s="5" t="s">
        <v>1144</v>
      </c>
      <c r="G33" s="5" t="s">
        <v>1145</v>
      </c>
      <c r="J33" s="5" t="s">
        <v>1657</v>
      </c>
    </row>
    <row r="34" spans="1:10">
      <c r="A34" s="5">
        <v>33</v>
      </c>
      <c r="B34" s="5" t="s">
        <v>1018</v>
      </c>
      <c r="C34" s="5" t="s">
        <v>168</v>
      </c>
      <c r="D34" s="5" t="s">
        <v>1146</v>
      </c>
      <c r="E34" s="5" t="s">
        <v>1147</v>
      </c>
      <c r="F34" s="5" t="s">
        <v>1148</v>
      </c>
      <c r="G34" s="5" t="s">
        <v>1149</v>
      </c>
      <c r="H34" s="5" t="s">
        <v>1150</v>
      </c>
      <c r="J34" s="5" t="s">
        <v>1657</v>
      </c>
    </row>
    <row r="35" spans="1:10">
      <c r="A35" s="5">
        <v>34</v>
      </c>
      <c r="B35" s="5" t="s">
        <v>1018</v>
      </c>
      <c r="C35" s="5" t="s">
        <v>168</v>
      </c>
      <c r="D35" s="5" t="s">
        <v>1151</v>
      </c>
      <c r="E35" s="5" t="s">
        <v>1152</v>
      </c>
      <c r="F35" s="5" t="s">
        <v>1153</v>
      </c>
      <c r="G35" s="5" t="s">
        <v>1104</v>
      </c>
      <c r="J35" s="5" t="s">
        <v>1657</v>
      </c>
    </row>
    <row r="36" spans="1:10">
      <c r="A36" s="5">
        <v>35</v>
      </c>
      <c r="B36" s="5" t="s">
        <v>1018</v>
      </c>
      <c r="C36" s="5" t="s">
        <v>168</v>
      </c>
      <c r="D36" s="5" t="s">
        <v>1154</v>
      </c>
      <c r="E36" s="5" t="s">
        <v>1155</v>
      </c>
      <c r="F36" s="5" t="s">
        <v>1156</v>
      </c>
      <c r="G36" s="5" t="s">
        <v>1104</v>
      </c>
      <c r="H36" s="5" t="s">
        <v>1041</v>
      </c>
      <c r="J36" s="5" t="s">
        <v>1657</v>
      </c>
    </row>
    <row r="37" spans="1:10">
      <c r="A37" s="5">
        <v>36</v>
      </c>
      <c r="B37" s="5" t="s">
        <v>1018</v>
      </c>
      <c r="C37" s="5" t="s">
        <v>168</v>
      </c>
      <c r="D37" s="5" t="s">
        <v>1157</v>
      </c>
      <c r="E37" s="5" t="s">
        <v>1158</v>
      </c>
      <c r="F37" s="5" t="s">
        <v>1159</v>
      </c>
      <c r="G37" s="5" t="s">
        <v>1072</v>
      </c>
      <c r="J37" s="5" t="s">
        <v>1657</v>
      </c>
    </row>
    <row r="38" spans="1:10">
      <c r="A38" s="5">
        <v>37</v>
      </c>
      <c r="B38" s="5" t="s">
        <v>1018</v>
      </c>
      <c r="C38" s="5" t="s">
        <v>168</v>
      </c>
      <c r="D38" s="5" t="s">
        <v>1160</v>
      </c>
      <c r="E38" s="5" t="s">
        <v>1161</v>
      </c>
      <c r="F38" s="5" t="s">
        <v>1162</v>
      </c>
      <c r="G38" s="5" t="s">
        <v>1034</v>
      </c>
      <c r="J38" s="5" t="s">
        <v>1657</v>
      </c>
    </row>
    <row r="39" spans="1:10">
      <c r="A39" s="5">
        <v>38</v>
      </c>
      <c r="B39" s="5" t="s">
        <v>1018</v>
      </c>
      <c r="C39" s="5" t="s">
        <v>168</v>
      </c>
      <c r="D39" s="5" t="s">
        <v>1163</v>
      </c>
      <c r="E39" s="5" t="s">
        <v>1164</v>
      </c>
      <c r="F39" s="5" t="s">
        <v>1165</v>
      </c>
      <c r="G39" s="5" t="s">
        <v>1166</v>
      </c>
      <c r="J39" s="5" t="s">
        <v>1657</v>
      </c>
    </row>
    <row r="40" spans="1:10">
      <c r="A40" s="5">
        <v>39</v>
      </c>
      <c r="B40" s="5" t="s">
        <v>1018</v>
      </c>
      <c r="C40" s="5" t="s">
        <v>168</v>
      </c>
      <c r="D40" s="5" t="s">
        <v>1167</v>
      </c>
      <c r="E40" s="5" t="s">
        <v>1168</v>
      </c>
      <c r="F40" s="5" t="s">
        <v>1169</v>
      </c>
      <c r="G40" s="5" t="s">
        <v>1170</v>
      </c>
      <c r="H40" s="5" t="s">
        <v>1171</v>
      </c>
      <c r="J40" s="5" t="s">
        <v>1657</v>
      </c>
    </row>
    <row r="41" spans="1:10">
      <c r="A41" s="5">
        <v>40</v>
      </c>
      <c r="B41" s="5" t="s">
        <v>1018</v>
      </c>
      <c r="C41" s="5" t="s">
        <v>168</v>
      </c>
      <c r="D41" s="5" t="s">
        <v>1172</v>
      </c>
      <c r="E41" s="5" t="s">
        <v>1173</v>
      </c>
      <c r="F41" s="5" t="s">
        <v>1174</v>
      </c>
      <c r="G41" s="5" t="s">
        <v>1175</v>
      </c>
      <c r="J41" s="5" t="s">
        <v>1657</v>
      </c>
    </row>
    <row r="42" spans="1:10">
      <c r="A42" s="5">
        <v>41</v>
      </c>
      <c r="B42" s="5" t="s">
        <v>1018</v>
      </c>
      <c r="C42" s="5" t="s">
        <v>168</v>
      </c>
      <c r="D42" s="5" t="s">
        <v>1176</v>
      </c>
      <c r="E42" s="5" t="s">
        <v>1177</v>
      </c>
      <c r="F42" s="5" t="s">
        <v>1178</v>
      </c>
      <c r="G42" s="5" t="s">
        <v>1170</v>
      </c>
      <c r="H42" s="5" t="s">
        <v>1179</v>
      </c>
      <c r="J42" s="5" t="s">
        <v>1657</v>
      </c>
    </row>
    <row r="43" spans="1:10">
      <c r="A43" s="5">
        <v>42</v>
      </c>
      <c r="B43" s="5" t="s">
        <v>1018</v>
      </c>
      <c r="C43" s="5" t="s">
        <v>168</v>
      </c>
      <c r="D43" s="5" t="s">
        <v>1180</v>
      </c>
      <c r="E43" s="5" t="s">
        <v>1181</v>
      </c>
      <c r="F43" s="5" t="s">
        <v>1182</v>
      </c>
      <c r="G43" s="5" t="s">
        <v>1045</v>
      </c>
      <c r="J43" s="5" t="s">
        <v>1657</v>
      </c>
    </row>
    <row r="44" spans="1:10">
      <c r="A44" s="5">
        <v>43</v>
      </c>
      <c r="B44" s="5" t="s">
        <v>1018</v>
      </c>
      <c r="C44" s="5" t="s">
        <v>168</v>
      </c>
      <c r="D44" s="5" t="s">
        <v>1183</v>
      </c>
      <c r="E44" s="5" t="s">
        <v>1184</v>
      </c>
      <c r="F44" s="5" t="s">
        <v>1185</v>
      </c>
      <c r="G44" s="5" t="s">
        <v>1045</v>
      </c>
      <c r="J44" s="5" t="s">
        <v>1657</v>
      </c>
    </row>
    <row r="45" spans="1:10">
      <c r="A45" s="5">
        <v>44</v>
      </c>
      <c r="B45" s="5" t="s">
        <v>1018</v>
      </c>
      <c r="C45" s="5" t="s">
        <v>168</v>
      </c>
      <c r="D45" s="5" t="s">
        <v>1186</v>
      </c>
      <c r="E45" s="5" t="s">
        <v>1187</v>
      </c>
      <c r="F45" s="5" t="s">
        <v>1188</v>
      </c>
      <c r="G45" s="5" t="s">
        <v>1076</v>
      </c>
      <c r="J45" s="5" t="s">
        <v>1657</v>
      </c>
    </row>
    <row r="46" spans="1:10">
      <c r="A46" s="5">
        <v>45</v>
      </c>
      <c r="B46" s="5" t="s">
        <v>1018</v>
      </c>
      <c r="C46" s="5" t="s">
        <v>168</v>
      </c>
      <c r="D46" s="5" t="s">
        <v>1189</v>
      </c>
      <c r="E46" s="5" t="s">
        <v>1190</v>
      </c>
      <c r="F46" s="5" t="s">
        <v>1191</v>
      </c>
      <c r="G46" s="5" t="s">
        <v>1192</v>
      </c>
      <c r="H46" s="5" t="s">
        <v>1193</v>
      </c>
      <c r="J46" s="5" t="s">
        <v>1657</v>
      </c>
    </row>
    <row r="47" spans="1:10">
      <c r="A47" s="5">
        <v>46</v>
      </c>
      <c r="B47" s="5" t="s">
        <v>1018</v>
      </c>
      <c r="C47" s="5" t="s">
        <v>168</v>
      </c>
      <c r="D47" s="5" t="s">
        <v>1194</v>
      </c>
      <c r="E47" s="5" t="s">
        <v>1195</v>
      </c>
      <c r="F47" s="5" t="s">
        <v>1196</v>
      </c>
      <c r="G47" s="5" t="s">
        <v>1192</v>
      </c>
      <c r="H47" s="5" t="s">
        <v>1197</v>
      </c>
      <c r="J47" s="5" t="s">
        <v>1657</v>
      </c>
    </row>
    <row r="48" spans="1:10">
      <c r="A48" s="5">
        <v>47</v>
      </c>
      <c r="B48" s="5" t="s">
        <v>1018</v>
      </c>
      <c r="C48" s="5" t="s">
        <v>168</v>
      </c>
      <c r="D48" s="5" t="s">
        <v>1198</v>
      </c>
      <c r="E48" s="5" t="s">
        <v>1199</v>
      </c>
      <c r="F48" s="5" t="s">
        <v>1200</v>
      </c>
      <c r="G48" s="5" t="s">
        <v>1104</v>
      </c>
      <c r="J48" s="5" t="s">
        <v>1657</v>
      </c>
    </row>
    <row r="49" spans="1:10">
      <c r="A49" s="5">
        <v>48</v>
      </c>
      <c r="B49" s="5" t="s">
        <v>1018</v>
      </c>
      <c r="C49" s="5" t="s">
        <v>168</v>
      </c>
      <c r="D49" s="5" t="s">
        <v>1201</v>
      </c>
      <c r="E49" s="5" t="s">
        <v>1202</v>
      </c>
      <c r="F49" s="5" t="s">
        <v>1203</v>
      </c>
      <c r="G49" s="5" t="s">
        <v>1088</v>
      </c>
      <c r="J49" s="5" t="s">
        <v>1657</v>
      </c>
    </row>
    <row r="50" spans="1:10">
      <c r="A50" s="5">
        <v>49</v>
      </c>
      <c r="B50" s="5" t="s">
        <v>1018</v>
      </c>
      <c r="C50" s="5" t="s">
        <v>168</v>
      </c>
      <c r="D50" s="5" t="s">
        <v>1204</v>
      </c>
      <c r="E50" s="5" t="s">
        <v>1205</v>
      </c>
      <c r="F50" s="5" t="s">
        <v>1206</v>
      </c>
      <c r="G50" s="5" t="s">
        <v>1076</v>
      </c>
      <c r="H50" s="5" t="s">
        <v>1207</v>
      </c>
      <c r="J50" s="5" t="s">
        <v>1657</v>
      </c>
    </row>
    <row r="51" spans="1:10">
      <c r="A51" s="5">
        <v>50</v>
      </c>
      <c r="B51" s="5" t="s">
        <v>1018</v>
      </c>
      <c r="C51" s="5" t="s">
        <v>168</v>
      </c>
      <c r="D51" s="5" t="s">
        <v>1208</v>
      </c>
      <c r="E51" s="5" t="s">
        <v>1209</v>
      </c>
      <c r="F51" s="5" t="s">
        <v>1210</v>
      </c>
      <c r="G51" s="5" t="s">
        <v>1026</v>
      </c>
      <c r="J51" s="5" t="s">
        <v>1657</v>
      </c>
    </row>
    <row r="52" spans="1:10">
      <c r="A52" s="5">
        <v>51</v>
      </c>
      <c r="B52" s="5" t="s">
        <v>1018</v>
      </c>
      <c r="C52" s="5" t="s">
        <v>168</v>
      </c>
      <c r="D52" s="5" t="s">
        <v>1211</v>
      </c>
      <c r="E52" s="5" t="s">
        <v>1212</v>
      </c>
      <c r="F52" s="5" t="s">
        <v>1213</v>
      </c>
      <c r="G52" s="5" t="s">
        <v>1214</v>
      </c>
      <c r="J52" s="5" t="s">
        <v>1657</v>
      </c>
    </row>
    <row r="53" spans="1:10">
      <c r="A53" s="5">
        <v>52</v>
      </c>
      <c r="B53" s="5" t="s">
        <v>1018</v>
      </c>
      <c r="C53" s="5" t="s">
        <v>168</v>
      </c>
      <c r="D53" s="5" t="s">
        <v>1215</v>
      </c>
      <c r="E53" s="5" t="s">
        <v>1216</v>
      </c>
      <c r="F53" s="5" t="s">
        <v>1217</v>
      </c>
      <c r="G53" s="5" t="s">
        <v>1034</v>
      </c>
      <c r="H53" s="5" t="s">
        <v>1218</v>
      </c>
      <c r="J53" s="5" t="s">
        <v>1657</v>
      </c>
    </row>
    <row r="54" spans="1:10">
      <c r="A54" s="5">
        <v>53</v>
      </c>
      <c r="B54" s="5" t="s">
        <v>1018</v>
      </c>
      <c r="C54" s="5" t="s">
        <v>168</v>
      </c>
      <c r="D54" s="5" t="s">
        <v>1219</v>
      </c>
      <c r="E54" s="5" t="s">
        <v>1220</v>
      </c>
      <c r="F54" s="5" t="s">
        <v>1221</v>
      </c>
      <c r="G54" s="5" t="s">
        <v>1222</v>
      </c>
      <c r="J54" s="5" t="s">
        <v>1657</v>
      </c>
    </row>
    <row r="55" spans="1:10">
      <c r="A55" s="5">
        <v>54</v>
      </c>
      <c r="B55" s="5" t="s">
        <v>1018</v>
      </c>
      <c r="C55" s="5" t="s">
        <v>168</v>
      </c>
      <c r="D55" s="5" t="s">
        <v>1223</v>
      </c>
      <c r="E55" s="5" t="s">
        <v>1224</v>
      </c>
      <c r="F55" s="5" t="s">
        <v>1225</v>
      </c>
      <c r="G55" s="5" t="s">
        <v>1026</v>
      </c>
      <c r="H55" s="5" t="s">
        <v>1226</v>
      </c>
      <c r="J55" s="5" t="s">
        <v>1657</v>
      </c>
    </row>
    <row r="56" spans="1:10">
      <c r="A56" s="5">
        <v>55</v>
      </c>
      <c r="B56" s="5" t="s">
        <v>1018</v>
      </c>
      <c r="C56" s="5" t="s">
        <v>168</v>
      </c>
      <c r="D56" s="5" t="s">
        <v>1227</v>
      </c>
      <c r="E56" s="5" t="s">
        <v>1228</v>
      </c>
      <c r="F56" s="5" t="s">
        <v>1229</v>
      </c>
      <c r="G56" s="5" t="s">
        <v>1170</v>
      </c>
      <c r="J56" s="5" t="s">
        <v>1657</v>
      </c>
    </row>
    <row r="57" spans="1:10">
      <c r="A57" s="5">
        <v>56</v>
      </c>
      <c r="B57" s="5" t="s">
        <v>1018</v>
      </c>
      <c r="C57" s="5" t="s">
        <v>168</v>
      </c>
      <c r="D57" s="5" t="s">
        <v>1230</v>
      </c>
      <c r="E57" s="5" t="s">
        <v>1231</v>
      </c>
      <c r="F57" s="5" t="s">
        <v>1232</v>
      </c>
      <c r="G57" s="5" t="s">
        <v>1233</v>
      </c>
      <c r="J57" s="5" t="s">
        <v>1657</v>
      </c>
    </row>
    <row r="58" spans="1:10">
      <c r="A58" s="5">
        <v>57</v>
      </c>
      <c r="B58" s="5" t="s">
        <v>1018</v>
      </c>
      <c r="C58" s="5" t="s">
        <v>168</v>
      </c>
      <c r="D58" s="5" t="s">
        <v>1234</v>
      </c>
      <c r="E58" s="5" t="s">
        <v>1235</v>
      </c>
      <c r="F58" s="5" t="s">
        <v>1236</v>
      </c>
      <c r="G58" s="5" t="s">
        <v>1170</v>
      </c>
      <c r="J58" s="5" t="s">
        <v>1657</v>
      </c>
    </row>
    <row r="59" spans="1:10">
      <c r="A59" s="5">
        <v>58</v>
      </c>
      <c r="B59" s="5" t="s">
        <v>1018</v>
      </c>
      <c r="C59" s="5" t="s">
        <v>168</v>
      </c>
      <c r="D59" s="5" t="s">
        <v>1237</v>
      </c>
      <c r="E59" s="5" t="s">
        <v>1238</v>
      </c>
      <c r="F59" s="5" t="s">
        <v>1239</v>
      </c>
      <c r="G59" s="5" t="s">
        <v>1240</v>
      </c>
      <c r="J59" s="5" t="s">
        <v>1657</v>
      </c>
    </row>
    <row r="60" spans="1:10">
      <c r="A60" s="5">
        <v>59</v>
      </c>
      <c r="B60" s="5" t="s">
        <v>1018</v>
      </c>
      <c r="C60" s="5" t="s">
        <v>168</v>
      </c>
      <c r="D60" s="5" t="s">
        <v>1241</v>
      </c>
      <c r="E60" s="5" t="s">
        <v>1242</v>
      </c>
      <c r="F60" s="5" t="s">
        <v>1243</v>
      </c>
      <c r="G60" s="5" t="s">
        <v>1026</v>
      </c>
      <c r="J60" s="5" t="s">
        <v>1657</v>
      </c>
    </row>
    <row r="61" spans="1:10">
      <c r="A61" s="5">
        <v>60</v>
      </c>
      <c r="B61" s="5" t="s">
        <v>1018</v>
      </c>
      <c r="C61" s="5" t="s">
        <v>168</v>
      </c>
      <c r="D61" s="5" t="s">
        <v>1244</v>
      </c>
      <c r="E61" s="5" t="s">
        <v>1245</v>
      </c>
      <c r="F61" s="5" t="s">
        <v>1246</v>
      </c>
      <c r="G61" s="5" t="s">
        <v>1247</v>
      </c>
      <c r="J61" s="5" t="s">
        <v>1657</v>
      </c>
    </row>
    <row r="62" spans="1:10">
      <c r="A62" s="5">
        <v>61</v>
      </c>
      <c r="B62" s="5" t="s">
        <v>1018</v>
      </c>
      <c r="C62" s="5" t="s">
        <v>168</v>
      </c>
      <c r="D62" s="5" t="s">
        <v>1248</v>
      </c>
      <c r="E62" s="5" t="s">
        <v>1249</v>
      </c>
      <c r="F62" s="5" t="s">
        <v>1250</v>
      </c>
      <c r="G62" s="5" t="s">
        <v>1026</v>
      </c>
      <c r="J62" s="5" t="s">
        <v>1657</v>
      </c>
    </row>
    <row r="63" spans="1:10">
      <c r="A63" s="5">
        <v>62</v>
      </c>
      <c r="B63" s="5" t="s">
        <v>1018</v>
      </c>
      <c r="C63" s="5" t="s">
        <v>168</v>
      </c>
      <c r="D63" s="5" t="s">
        <v>1251</v>
      </c>
      <c r="E63" s="5" t="s">
        <v>1252</v>
      </c>
      <c r="F63" s="5" t="s">
        <v>1253</v>
      </c>
      <c r="G63" s="5" t="s">
        <v>1026</v>
      </c>
      <c r="H63" s="5" t="s">
        <v>1254</v>
      </c>
      <c r="J63" s="5" t="s">
        <v>1657</v>
      </c>
    </row>
    <row r="64" spans="1:10">
      <c r="A64" s="5">
        <v>63</v>
      </c>
      <c r="B64" s="5" t="s">
        <v>1018</v>
      </c>
      <c r="C64" s="5" t="s">
        <v>168</v>
      </c>
      <c r="D64" s="5" t="s">
        <v>1255</v>
      </c>
      <c r="E64" s="5" t="s">
        <v>1256</v>
      </c>
      <c r="F64" s="5" t="s">
        <v>1257</v>
      </c>
      <c r="G64" s="5" t="s">
        <v>1088</v>
      </c>
      <c r="J64" s="5" t="s">
        <v>1657</v>
      </c>
    </row>
    <row r="65" spans="1:10">
      <c r="A65" s="5">
        <v>64</v>
      </c>
      <c r="B65" s="5" t="s">
        <v>1018</v>
      </c>
      <c r="C65" s="5" t="s">
        <v>168</v>
      </c>
      <c r="D65" s="5" t="s">
        <v>1258</v>
      </c>
      <c r="E65" s="5" t="s">
        <v>1259</v>
      </c>
      <c r="F65" s="5" t="s">
        <v>1260</v>
      </c>
      <c r="G65" s="5" t="s">
        <v>1050</v>
      </c>
      <c r="H65" s="5" t="s">
        <v>1261</v>
      </c>
      <c r="J65" s="5" t="s">
        <v>1657</v>
      </c>
    </row>
    <row r="66" spans="1:10">
      <c r="A66" s="5">
        <v>65</v>
      </c>
      <c r="B66" s="5" t="s">
        <v>1018</v>
      </c>
      <c r="C66" s="5" t="s">
        <v>168</v>
      </c>
      <c r="D66" s="5" t="s">
        <v>1262</v>
      </c>
      <c r="E66" s="5" t="s">
        <v>1263</v>
      </c>
      <c r="F66" s="5" t="s">
        <v>1264</v>
      </c>
      <c r="G66" s="5" t="s">
        <v>1034</v>
      </c>
      <c r="J66" s="5" t="s">
        <v>1657</v>
      </c>
    </row>
    <row r="67" spans="1:10">
      <c r="A67" s="5">
        <v>66</v>
      </c>
      <c r="B67" s="5" t="s">
        <v>1018</v>
      </c>
      <c r="C67" s="5" t="s">
        <v>168</v>
      </c>
      <c r="D67" s="5" t="s">
        <v>1265</v>
      </c>
      <c r="E67" s="5" t="s">
        <v>1266</v>
      </c>
      <c r="F67" s="5" t="s">
        <v>1267</v>
      </c>
      <c r="G67" s="5" t="s">
        <v>1026</v>
      </c>
      <c r="H67" s="5" t="s">
        <v>1268</v>
      </c>
      <c r="J67" s="5" t="s">
        <v>1657</v>
      </c>
    </row>
    <row r="68" spans="1:10">
      <c r="A68" s="5">
        <v>67</v>
      </c>
      <c r="B68" s="5" t="s">
        <v>1018</v>
      </c>
      <c r="C68" s="5" t="s">
        <v>168</v>
      </c>
      <c r="D68" s="5" t="s">
        <v>1269</v>
      </c>
      <c r="E68" s="5" t="s">
        <v>1270</v>
      </c>
      <c r="F68" s="5" t="s">
        <v>1271</v>
      </c>
      <c r="G68" s="5" t="s">
        <v>1272</v>
      </c>
      <c r="J68" s="5" t="s">
        <v>1657</v>
      </c>
    </row>
    <row r="69" spans="1:10">
      <c r="A69" s="5">
        <v>68</v>
      </c>
      <c r="B69" s="5" t="s">
        <v>1018</v>
      </c>
      <c r="C69" s="5" t="s">
        <v>168</v>
      </c>
      <c r="D69" s="5" t="s">
        <v>1273</v>
      </c>
      <c r="E69" s="5" t="s">
        <v>1274</v>
      </c>
      <c r="F69" s="5" t="s">
        <v>1275</v>
      </c>
      <c r="G69" s="5" t="s">
        <v>1233</v>
      </c>
      <c r="J69" s="5" t="s">
        <v>1657</v>
      </c>
    </row>
    <row r="70" spans="1:10">
      <c r="A70" s="5">
        <v>69</v>
      </c>
      <c r="B70" s="5" t="s">
        <v>1018</v>
      </c>
      <c r="C70" s="5" t="s">
        <v>168</v>
      </c>
      <c r="D70" s="5" t="s">
        <v>1276</v>
      </c>
      <c r="E70" s="5" t="s">
        <v>1277</v>
      </c>
      <c r="F70" s="5" t="s">
        <v>1278</v>
      </c>
      <c r="G70" s="5" t="s">
        <v>1279</v>
      </c>
      <c r="J70" s="5" t="s">
        <v>1657</v>
      </c>
    </row>
    <row r="71" spans="1:10">
      <c r="A71" s="5">
        <v>70</v>
      </c>
      <c r="B71" s="5" t="s">
        <v>1018</v>
      </c>
      <c r="C71" s="5" t="s">
        <v>168</v>
      </c>
      <c r="D71" s="5" t="s">
        <v>1280</v>
      </c>
      <c r="E71" s="5" t="s">
        <v>1281</v>
      </c>
      <c r="F71" s="5" t="s">
        <v>1053</v>
      </c>
      <c r="G71" s="5" t="s">
        <v>1282</v>
      </c>
      <c r="J71" s="5" t="s">
        <v>1657</v>
      </c>
    </row>
    <row r="72" spans="1:10">
      <c r="A72" s="5">
        <v>71</v>
      </c>
      <c r="B72" s="5" t="s">
        <v>1018</v>
      </c>
      <c r="C72" s="5" t="s">
        <v>168</v>
      </c>
      <c r="D72" s="5" t="s">
        <v>1283</v>
      </c>
      <c r="E72" s="5" t="s">
        <v>1284</v>
      </c>
      <c r="F72" s="5" t="s">
        <v>1285</v>
      </c>
      <c r="G72" s="5" t="s">
        <v>1054</v>
      </c>
      <c r="J72" s="5" t="s">
        <v>1657</v>
      </c>
    </row>
    <row r="73" spans="1:10">
      <c r="A73" s="5">
        <v>72</v>
      </c>
      <c r="B73" s="5" t="s">
        <v>1018</v>
      </c>
      <c r="C73" s="5" t="s">
        <v>168</v>
      </c>
      <c r="D73" s="5" t="s">
        <v>1286</v>
      </c>
      <c r="E73" s="5" t="s">
        <v>1287</v>
      </c>
      <c r="F73" s="5" t="s">
        <v>1288</v>
      </c>
      <c r="G73" s="5" t="s">
        <v>1026</v>
      </c>
      <c r="J73" s="5" t="s">
        <v>1657</v>
      </c>
    </row>
    <row r="74" spans="1:10">
      <c r="A74" s="5">
        <v>73</v>
      </c>
      <c r="B74" s="5" t="s">
        <v>1018</v>
      </c>
      <c r="C74" s="5" t="s">
        <v>168</v>
      </c>
      <c r="D74" s="5" t="s">
        <v>1289</v>
      </c>
      <c r="E74" s="5" t="s">
        <v>1290</v>
      </c>
      <c r="F74" s="5" t="s">
        <v>1291</v>
      </c>
      <c r="G74" s="5" t="s">
        <v>1104</v>
      </c>
      <c r="H74" s="5" t="s">
        <v>1292</v>
      </c>
      <c r="J74" s="5" t="s">
        <v>1657</v>
      </c>
    </row>
    <row r="75" spans="1:10">
      <c r="A75" s="5">
        <v>74</v>
      </c>
      <c r="B75" s="5" t="s">
        <v>1018</v>
      </c>
      <c r="C75" s="5" t="s">
        <v>168</v>
      </c>
      <c r="D75" s="5" t="s">
        <v>1293</v>
      </c>
      <c r="E75" s="5" t="s">
        <v>1294</v>
      </c>
      <c r="F75" s="5" t="s">
        <v>1295</v>
      </c>
      <c r="G75" s="5" t="s">
        <v>1296</v>
      </c>
      <c r="J75" s="5" t="s">
        <v>1657</v>
      </c>
    </row>
    <row r="76" spans="1:10">
      <c r="A76" s="5">
        <v>75</v>
      </c>
      <c r="B76" s="5" t="s">
        <v>1018</v>
      </c>
      <c r="C76" s="5" t="s">
        <v>168</v>
      </c>
      <c r="D76" s="5" t="s">
        <v>1297</v>
      </c>
      <c r="E76" s="5" t="s">
        <v>1298</v>
      </c>
      <c r="F76" s="5" t="s">
        <v>1278</v>
      </c>
      <c r="G76" s="5" t="s">
        <v>1175</v>
      </c>
      <c r="J76" s="5" t="s">
        <v>1657</v>
      </c>
    </row>
    <row r="77" spans="1:10">
      <c r="A77" s="5">
        <v>76</v>
      </c>
      <c r="B77" s="5" t="s">
        <v>1018</v>
      </c>
      <c r="C77" s="5" t="s">
        <v>168</v>
      </c>
      <c r="D77" s="5" t="s">
        <v>1299</v>
      </c>
      <c r="E77" s="5" t="s">
        <v>1300</v>
      </c>
      <c r="F77" s="5" t="s">
        <v>1301</v>
      </c>
      <c r="G77" s="5" t="s">
        <v>1054</v>
      </c>
      <c r="J77" s="5" t="s">
        <v>1657</v>
      </c>
    </row>
    <row r="78" spans="1:10">
      <c r="A78" s="5">
        <v>77</v>
      </c>
      <c r="B78" s="5" t="s">
        <v>1018</v>
      </c>
      <c r="C78" s="5" t="s">
        <v>168</v>
      </c>
      <c r="D78" s="5" t="s">
        <v>1302</v>
      </c>
      <c r="E78" s="5" t="s">
        <v>1303</v>
      </c>
      <c r="F78" s="5" t="s">
        <v>1099</v>
      </c>
      <c r="G78" s="5" t="s">
        <v>1304</v>
      </c>
      <c r="J78" s="5" t="s">
        <v>1657</v>
      </c>
    </row>
    <row r="79" spans="1:10">
      <c r="A79" s="5">
        <v>78</v>
      </c>
      <c r="B79" s="5" t="s">
        <v>1018</v>
      </c>
      <c r="C79" s="5" t="s">
        <v>168</v>
      </c>
      <c r="D79" s="5" t="s">
        <v>1305</v>
      </c>
      <c r="E79" s="5" t="s">
        <v>1306</v>
      </c>
      <c r="F79" s="5" t="s">
        <v>1307</v>
      </c>
      <c r="G79" s="5" t="s">
        <v>1076</v>
      </c>
      <c r="J79" s="5" t="s">
        <v>1657</v>
      </c>
    </row>
    <row r="80" spans="1:10">
      <c r="A80" s="5">
        <v>79</v>
      </c>
      <c r="B80" s="5" t="s">
        <v>1018</v>
      </c>
      <c r="C80" s="5" t="s">
        <v>168</v>
      </c>
      <c r="D80" s="5" t="s">
        <v>1308</v>
      </c>
      <c r="E80" s="5" t="s">
        <v>1309</v>
      </c>
      <c r="F80" s="5" t="s">
        <v>1310</v>
      </c>
      <c r="G80" s="5" t="s">
        <v>1311</v>
      </c>
      <c r="J80" s="5" t="s">
        <v>1657</v>
      </c>
    </row>
    <row r="81" spans="1:10">
      <c r="A81" s="5">
        <v>80</v>
      </c>
      <c r="B81" s="5" t="s">
        <v>1018</v>
      </c>
      <c r="C81" s="5" t="s">
        <v>168</v>
      </c>
      <c r="D81" s="5" t="s">
        <v>1312</v>
      </c>
      <c r="E81" s="5" t="s">
        <v>1313</v>
      </c>
      <c r="F81" s="5" t="s">
        <v>1314</v>
      </c>
      <c r="G81" s="5" t="s">
        <v>1247</v>
      </c>
      <c r="H81" s="5" t="s">
        <v>1315</v>
      </c>
      <c r="J81" s="5" t="s">
        <v>1657</v>
      </c>
    </row>
    <row r="82" spans="1:10">
      <c r="A82" s="5">
        <v>81</v>
      </c>
      <c r="B82" s="5" t="s">
        <v>1018</v>
      </c>
      <c r="C82" s="5" t="s">
        <v>168</v>
      </c>
      <c r="D82" s="5" t="s">
        <v>1316</v>
      </c>
      <c r="E82" s="5" t="s">
        <v>1317</v>
      </c>
      <c r="F82" s="5" t="s">
        <v>1318</v>
      </c>
      <c r="G82" s="5" t="s">
        <v>1319</v>
      </c>
      <c r="H82" s="5" t="s">
        <v>1320</v>
      </c>
      <c r="J82" s="5" t="s">
        <v>1657</v>
      </c>
    </row>
    <row r="83" spans="1:10">
      <c r="A83" s="5">
        <v>82</v>
      </c>
      <c r="B83" s="5" t="s">
        <v>1018</v>
      </c>
      <c r="C83" s="5" t="s">
        <v>168</v>
      </c>
      <c r="D83" s="5" t="s">
        <v>1321</v>
      </c>
      <c r="E83" s="5" t="s">
        <v>1317</v>
      </c>
      <c r="F83" s="5" t="s">
        <v>1318</v>
      </c>
      <c r="G83" s="5" t="s">
        <v>1322</v>
      </c>
      <c r="J83" s="5" t="s">
        <v>1657</v>
      </c>
    </row>
    <row r="84" spans="1:10">
      <c r="A84" s="5">
        <v>83</v>
      </c>
      <c r="B84" s="5" t="s">
        <v>1018</v>
      </c>
      <c r="C84" s="5" t="s">
        <v>168</v>
      </c>
      <c r="D84" s="5" t="s">
        <v>1323</v>
      </c>
      <c r="E84" s="5" t="s">
        <v>1324</v>
      </c>
      <c r="F84" s="5" t="s">
        <v>1021</v>
      </c>
      <c r="G84" s="5" t="s">
        <v>1325</v>
      </c>
      <c r="J84" s="5" t="s">
        <v>1657</v>
      </c>
    </row>
    <row r="85" spans="1:10">
      <c r="A85" s="5">
        <v>84</v>
      </c>
      <c r="B85" s="5" t="s">
        <v>1018</v>
      </c>
      <c r="C85" s="5" t="s">
        <v>168</v>
      </c>
      <c r="D85" s="5" t="s">
        <v>1326</v>
      </c>
      <c r="E85" s="5" t="s">
        <v>1327</v>
      </c>
      <c r="F85" s="5" t="s">
        <v>1021</v>
      </c>
      <c r="G85" s="5" t="s">
        <v>1328</v>
      </c>
      <c r="J85" s="5" t="s">
        <v>1657</v>
      </c>
    </row>
    <row r="86" spans="1:10">
      <c r="A86" s="5">
        <v>85</v>
      </c>
      <c r="B86" s="5" t="s">
        <v>1018</v>
      </c>
      <c r="C86" s="5" t="s">
        <v>168</v>
      </c>
      <c r="D86" s="5" t="s">
        <v>1329</v>
      </c>
      <c r="E86" s="5" t="s">
        <v>1330</v>
      </c>
      <c r="F86" s="5" t="s">
        <v>1021</v>
      </c>
      <c r="G86" s="5" t="s">
        <v>1331</v>
      </c>
      <c r="J86" s="5" t="s">
        <v>1657</v>
      </c>
    </row>
    <row r="87" spans="1:10">
      <c r="A87" s="5">
        <v>86</v>
      </c>
      <c r="B87" s="5" t="s">
        <v>1018</v>
      </c>
      <c r="C87" s="5" t="s">
        <v>168</v>
      </c>
      <c r="D87" s="5" t="s">
        <v>1332</v>
      </c>
      <c r="E87" s="5" t="s">
        <v>1333</v>
      </c>
      <c r="F87" s="5" t="s">
        <v>1021</v>
      </c>
      <c r="G87" s="5" t="s">
        <v>1334</v>
      </c>
      <c r="J87" s="5" t="s">
        <v>1657</v>
      </c>
    </row>
    <row r="88" spans="1:10">
      <c r="A88" s="5">
        <v>87</v>
      </c>
      <c r="B88" s="5" t="s">
        <v>1018</v>
      </c>
      <c r="C88" s="5" t="s">
        <v>168</v>
      </c>
      <c r="D88" s="5" t="s">
        <v>1335</v>
      </c>
      <c r="E88" s="5" t="s">
        <v>1336</v>
      </c>
      <c r="F88" s="5" t="s">
        <v>1021</v>
      </c>
      <c r="G88" s="5" t="s">
        <v>1337</v>
      </c>
      <c r="J88" s="5" t="s">
        <v>1657</v>
      </c>
    </row>
    <row r="89" spans="1:10">
      <c r="A89" s="5">
        <v>88</v>
      </c>
      <c r="B89" s="5" t="s">
        <v>1018</v>
      </c>
      <c r="C89" s="5" t="s">
        <v>168</v>
      </c>
      <c r="D89" s="5" t="s">
        <v>1338</v>
      </c>
      <c r="E89" s="5" t="s">
        <v>1339</v>
      </c>
      <c r="F89" s="5" t="s">
        <v>1021</v>
      </c>
      <c r="G89" s="5" t="s">
        <v>1340</v>
      </c>
      <c r="J89" s="5" t="s">
        <v>1657</v>
      </c>
    </row>
    <row r="90" spans="1:10">
      <c r="A90" s="5">
        <v>89</v>
      </c>
      <c r="B90" s="5" t="s">
        <v>1018</v>
      </c>
      <c r="C90" s="5" t="s">
        <v>168</v>
      </c>
      <c r="D90" s="5" t="s">
        <v>1341</v>
      </c>
      <c r="E90" s="5" t="s">
        <v>1342</v>
      </c>
      <c r="F90" s="5" t="s">
        <v>1021</v>
      </c>
      <c r="G90" s="5" t="s">
        <v>1343</v>
      </c>
      <c r="J90" s="5" t="s">
        <v>1657</v>
      </c>
    </row>
    <row r="91" spans="1:10">
      <c r="A91" s="5">
        <v>90</v>
      </c>
      <c r="B91" s="5" t="s">
        <v>1018</v>
      </c>
      <c r="C91" s="5" t="s">
        <v>168</v>
      </c>
      <c r="D91" s="5" t="s">
        <v>1344</v>
      </c>
      <c r="E91" s="5" t="s">
        <v>1345</v>
      </c>
      <c r="F91" s="5" t="s">
        <v>1021</v>
      </c>
      <c r="G91" s="5" t="s">
        <v>1346</v>
      </c>
      <c r="J91" s="5" t="s">
        <v>1657</v>
      </c>
    </row>
    <row r="92" spans="1:10">
      <c r="A92" s="5">
        <v>91</v>
      </c>
      <c r="B92" s="5" t="s">
        <v>1018</v>
      </c>
      <c r="C92" s="5" t="s">
        <v>168</v>
      </c>
      <c r="D92" s="5" t="s">
        <v>1347</v>
      </c>
      <c r="E92" s="5" t="s">
        <v>1348</v>
      </c>
      <c r="F92" s="5" t="s">
        <v>1021</v>
      </c>
      <c r="G92" s="5" t="s">
        <v>1349</v>
      </c>
      <c r="J92" s="5" t="s">
        <v>1657</v>
      </c>
    </row>
    <row r="93" spans="1:10">
      <c r="A93" s="5">
        <v>92</v>
      </c>
      <c r="B93" s="5" t="s">
        <v>1018</v>
      </c>
      <c r="C93" s="5" t="s">
        <v>168</v>
      </c>
      <c r="D93" s="5" t="s">
        <v>1350</v>
      </c>
      <c r="E93" s="5" t="s">
        <v>1351</v>
      </c>
      <c r="F93" s="5" t="s">
        <v>1021</v>
      </c>
      <c r="G93" s="5" t="s">
        <v>1352</v>
      </c>
      <c r="J93" s="5" t="s">
        <v>1657</v>
      </c>
    </row>
    <row r="94" spans="1:10">
      <c r="A94" s="5">
        <v>93</v>
      </c>
      <c r="B94" s="5" t="s">
        <v>1018</v>
      </c>
      <c r="C94" s="5" t="s">
        <v>168</v>
      </c>
      <c r="D94" s="5" t="s">
        <v>1353</v>
      </c>
      <c r="E94" s="5" t="s">
        <v>1354</v>
      </c>
      <c r="F94" s="5" t="s">
        <v>1021</v>
      </c>
      <c r="G94" s="5" t="s">
        <v>1355</v>
      </c>
      <c r="J94" s="5" t="s">
        <v>1657</v>
      </c>
    </row>
    <row r="95" spans="1:10">
      <c r="A95" s="5">
        <v>94</v>
      </c>
      <c r="B95" s="5" t="s">
        <v>1018</v>
      </c>
      <c r="C95" s="5" t="s">
        <v>168</v>
      </c>
      <c r="D95" s="5" t="s">
        <v>1356</v>
      </c>
      <c r="E95" s="5" t="s">
        <v>1357</v>
      </c>
      <c r="F95" s="5" t="s">
        <v>1358</v>
      </c>
      <c r="G95" s="5" t="s">
        <v>1359</v>
      </c>
      <c r="J95" s="5" t="s">
        <v>1657</v>
      </c>
    </row>
    <row r="96" spans="1:10">
      <c r="A96" s="5">
        <v>95</v>
      </c>
      <c r="B96" s="5" t="s">
        <v>1018</v>
      </c>
      <c r="C96" s="5" t="s">
        <v>168</v>
      </c>
      <c r="D96" s="5" t="s">
        <v>1360</v>
      </c>
      <c r="E96" s="5" t="s">
        <v>1361</v>
      </c>
      <c r="F96" s="5" t="s">
        <v>1358</v>
      </c>
      <c r="G96" s="5" t="s">
        <v>1362</v>
      </c>
      <c r="J96" s="5" t="s">
        <v>1657</v>
      </c>
    </row>
    <row r="97" spans="1:10">
      <c r="A97" s="5">
        <v>96</v>
      </c>
      <c r="B97" s="5" t="s">
        <v>1018</v>
      </c>
      <c r="C97" s="5" t="s">
        <v>168</v>
      </c>
      <c r="D97" s="5" t="s">
        <v>1363</v>
      </c>
      <c r="E97" s="5" t="s">
        <v>1364</v>
      </c>
      <c r="F97" s="5" t="s">
        <v>1358</v>
      </c>
      <c r="G97" s="5" t="s">
        <v>1365</v>
      </c>
      <c r="J97" s="5" t="s">
        <v>1657</v>
      </c>
    </row>
    <row r="98" spans="1:10">
      <c r="A98" s="5">
        <v>97</v>
      </c>
      <c r="B98" s="5" t="s">
        <v>1018</v>
      </c>
      <c r="C98" s="5" t="s">
        <v>168</v>
      </c>
      <c r="D98" s="5" t="s">
        <v>1366</v>
      </c>
      <c r="E98" s="5" t="s">
        <v>1367</v>
      </c>
      <c r="F98" s="5" t="s">
        <v>1358</v>
      </c>
      <c r="G98" s="5" t="s">
        <v>1368</v>
      </c>
      <c r="J98" s="5" t="s">
        <v>1657</v>
      </c>
    </row>
    <row r="99" spans="1:10">
      <c r="A99" s="5">
        <v>98</v>
      </c>
      <c r="B99" s="5" t="s">
        <v>1018</v>
      </c>
      <c r="C99" s="5" t="s">
        <v>168</v>
      </c>
      <c r="D99" s="5" t="s">
        <v>1369</v>
      </c>
      <c r="E99" s="5" t="s">
        <v>1370</v>
      </c>
      <c r="F99" s="5" t="s">
        <v>1371</v>
      </c>
      <c r="G99" s="5" t="s">
        <v>1372</v>
      </c>
      <c r="H99" s="5" t="s">
        <v>1373</v>
      </c>
      <c r="J99" s="5" t="s">
        <v>1657</v>
      </c>
    </row>
    <row r="100" spans="1:10">
      <c r="A100" s="5">
        <v>99</v>
      </c>
      <c r="B100" s="5" t="s">
        <v>1018</v>
      </c>
      <c r="C100" s="5" t="s">
        <v>168</v>
      </c>
      <c r="D100" s="5" t="s">
        <v>1374</v>
      </c>
      <c r="E100" s="5" t="s">
        <v>1375</v>
      </c>
      <c r="F100" s="5" t="s">
        <v>1376</v>
      </c>
      <c r="G100" s="5" t="s">
        <v>1124</v>
      </c>
      <c r="J100" s="5" t="s">
        <v>1657</v>
      </c>
    </row>
    <row r="101" spans="1:10">
      <c r="A101" s="5">
        <v>100</v>
      </c>
      <c r="B101" s="5" t="s">
        <v>1018</v>
      </c>
      <c r="C101" s="5" t="s">
        <v>168</v>
      </c>
      <c r="D101" s="5" t="s">
        <v>1377</v>
      </c>
      <c r="E101" s="5" t="s">
        <v>1378</v>
      </c>
      <c r="F101" s="5" t="s">
        <v>1379</v>
      </c>
      <c r="G101" s="5" t="s">
        <v>1034</v>
      </c>
      <c r="J101" s="5" t="s">
        <v>1657</v>
      </c>
    </row>
    <row r="102" spans="1:10">
      <c r="A102" s="5">
        <v>101</v>
      </c>
      <c r="B102" s="5" t="s">
        <v>1018</v>
      </c>
      <c r="C102" s="5" t="s">
        <v>168</v>
      </c>
      <c r="D102" s="5" t="s">
        <v>1380</v>
      </c>
      <c r="E102" s="5" t="s">
        <v>1381</v>
      </c>
      <c r="F102" s="5" t="s">
        <v>1382</v>
      </c>
      <c r="G102" s="5" t="s">
        <v>1034</v>
      </c>
      <c r="J102" s="5" t="s">
        <v>1657</v>
      </c>
    </row>
    <row r="103" spans="1:10">
      <c r="A103" s="5">
        <v>102</v>
      </c>
      <c r="B103" s="5" t="s">
        <v>1018</v>
      </c>
      <c r="C103" s="5" t="s">
        <v>168</v>
      </c>
      <c r="D103" s="5" t="s">
        <v>1383</v>
      </c>
      <c r="E103" s="5" t="s">
        <v>1384</v>
      </c>
      <c r="F103" s="5" t="s">
        <v>1385</v>
      </c>
      <c r="G103" s="5" t="s">
        <v>1124</v>
      </c>
      <c r="H103" s="5" t="s">
        <v>1386</v>
      </c>
      <c r="J103" s="5" t="s">
        <v>1657</v>
      </c>
    </row>
    <row r="104" spans="1:10">
      <c r="A104" s="5">
        <v>103</v>
      </c>
      <c r="B104" s="5" t="s">
        <v>1018</v>
      </c>
      <c r="C104" s="5" t="s">
        <v>168</v>
      </c>
      <c r="D104" s="5" t="s">
        <v>1387</v>
      </c>
      <c r="E104" s="5" t="s">
        <v>1388</v>
      </c>
      <c r="F104" s="5" t="s">
        <v>1389</v>
      </c>
      <c r="G104" s="5" t="s">
        <v>1372</v>
      </c>
      <c r="H104" s="5" t="s">
        <v>1373</v>
      </c>
      <c r="J104" s="5" t="s">
        <v>1657</v>
      </c>
    </row>
    <row r="105" spans="1:10">
      <c r="A105" s="5">
        <v>104</v>
      </c>
      <c r="B105" s="5" t="s">
        <v>1018</v>
      </c>
      <c r="C105" s="5" t="s">
        <v>168</v>
      </c>
      <c r="D105" s="5" t="s">
        <v>1390</v>
      </c>
      <c r="E105" s="5" t="s">
        <v>1391</v>
      </c>
      <c r="F105" s="5" t="s">
        <v>1029</v>
      </c>
      <c r="G105" s="5" t="s">
        <v>1392</v>
      </c>
      <c r="J105" s="5" t="s">
        <v>1657</v>
      </c>
    </row>
    <row r="106" spans="1:10">
      <c r="A106" s="5">
        <v>105</v>
      </c>
      <c r="B106" s="5" t="s">
        <v>1018</v>
      </c>
      <c r="C106" s="5" t="s">
        <v>168</v>
      </c>
      <c r="D106" s="5" t="s">
        <v>1393</v>
      </c>
      <c r="E106" s="5" t="s">
        <v>1394</v>
      </c>
      <c r="F106" s="5" t="s">
        <v>1029</v>
      </c>
      <c r="G106" s="5" t="s">
        <v>1175</v>
      </c>
      <c r="J106" s="5" t="s">
        <v>1657</v>
      </c>
    </row>
    <row r="107" spans="1:10">
      <c r="A107" s="5">
        <v>106</v>
      </c>
      <c r="B107" s="5" t="s">
        <v>1018</v>
      </c>
      <c r="C107" s="5" t="s">
        <v>168</v>
      </c>
      <c r="D107" s="5" t="s">
        <v>1395</v>
      </c>
      <c r="E107" s="5" t="s">
        <v>1396</v>
      </c>
      <c r="F107" s="5" t="s">
        <v>1397</v>
      </c>
      <c r="G107" s="5" t="s">
        <v>1398</v>
      </c>
      <c r="J107" s="5" t="s">
        <v>1657</v>
      </c>
    </row>
    <row r="108" spans="1:10">
      <c r="A108" s="5">
        <v>107</v>
      </c>
      <c r="B108" s="5" t="s">
        <v>1018</v>
      </c>
      <c r="C108" s="5" t="s">
        <v>168</v>
      </c>
      <c r="D108" s="5" t="s">
        <v>1399</v>
      </c>
      <c r="E108" s="5" t="s">
        <v>1396</v>
      </c>
      <c r="F108" s="5" t="s">
        <v>1397</v>
      </c>
      <c r="G108" s="5" t="s">
        <v>1400</v>
      </c>
      <c r="H108" s="5" t="s">
        <v>1401</v>
      </c>
      <c r="J108" s="5" t="s">
        <v>1657</v>
      </c>
    </row>
    <row r="109" spans="1:10">
      <c r="A109" s="5">
        <v>108</v>
      </c>
      <c r="B109" s="5" t="s">
        <v>1018</v>
      </c>
      <c r="C109" s="5" t="s">
        <v>168</v>
      </c>
      <c r="D109" s="5" t="s">
        <v>1402</v>
      </c>
      <c r="E109" s="5" t="s">
        <v>1403</v>
      </c>
      <c r="F109" s="5" t="s">
        <v>1404</v>
      </c>
      <c r="G109" s="5" t="s">
        <v>1034</v>
      </c>
      <c r="H109" s="5" t="s">
        <v>1405</v>
      </c>
      <c r="J109" s="5" t="s">
        <v>1657</v>
      </c>
    </row>
    <row r="110" spans="1:10">
      <c r="A110" s="5">
        <v>109</v>
      </c>
      <c r="B110" s="5" t="s">
        <v>1018</v>
      </c>
      <c r="C110" s="5" t="s">
        <v>168</v>
      </c>
      <c r="D110" s="5" t="s">
        <v>1406</v>
      </c>
      <c r="E110" s="5" t="s">
        <v>1407</v>
      </c>
      <c r="F110" s="5" t="s">
        <v>1408</v>
      </c>
      <c r="G110" s="5" t="s">
        <v>1076</v>
      </c>
      <c r="H110" s="5" t="s">
        <v>1409</v>
      </c>
      <c r="J110" s="5" t="s">
        <v>1657</v>
      </c>
    </row>
    <row r="111" spans="1:10">
      <c r="A111" s="5">
        <v>110</v>
      </c>
      <c r="B111" s="5" t="s">
        <v>1018</v>
      </c>
      <c r="C111" s="5" t="s">
        <v>168</v>
      </c>
      <c r="D111" s="5" t="s">
        <v>1410</v>
      </c>
      <c r="E111" s="5" t="s">
        <v>1411</v>
      </c>
      <c r="F111" s="5" t="s">
        <v>1412</v>
      </c>
      <c r="G111" s="5" t="s">
        <v>1088</v>
      </c>
      <c r="J111" s="5" t="s">
        <v>1657</v>
      </c>
    </row>
    <row r="112" spans="1:10">
      <c r="A112" s="5">
        <v>111</v>
      </c>
      <c r="B112" s="5" t="s">
        <v>1018</v>
      </c>
      <c r="C112" s="5" t="s">
        <v>168</v>
      </c>
      <c r="D112" s="5" t="s">
        <v>1413</v>
      </c>
      <c r="E112" s="5" t="s">
        <v>1414</v>
      </c>
      <c r="F112" s="5" t="s">
        <v>1415</v>
      </c>
      <c r="G112" s="5" t="s">
        <v>1072</v>
      </c>
      <c r="J112" s="5" t="s">
        <v>1657</v>
      </c>
    </row>
    <row r="113" spans="1:10">
      <c r="A113" s="5">
        <v>112</v>
      </c>
      <c r="B113" s="5" t="s">
        <v>1018</v>
      </c>
      <c r="C113" s="5" t="s">
        <v>168</v>
      </c>
      <c r="D113" s="5" t="s">
        <v>1416</v>
      </c>
      <c r="E113" s="5" t="s">
        <v>1417</v>
      </c>
      <c r="F113" s="5" t="s">
        <v>1418</v>
      </c>
      <c r="G113" s="5" t="s">
        <v>1081</v>
      </c>
      <c r="J113" s="5" t="s">
        <v>1657</v>
      </c>
    </row>
    <row r="114" spans="1:10">
      <c r="A114" s="5">
        <v>113</v>
      </c>
      <c r="B114" s="5" t="s">
        <v>1018</v>
      </c>
      <c r="C114" s="5" t="s">
        <v>168</v>
      </c>
      <c r="D114" s="5" t="s">
        <v>1419</v>
      </c>
      <c r="E114" s="5" t="s">
        <v>1420</v>
      </c>
      <c r="F114" s="5" t="s">
        <v>1421</v>
      </c>
      <c r="G114" s="5" t="s">
        <v>1214</v>
      </c>
      <c r="J114" s="5" t="s">
        <v>1657</v>
      </c>
    </row>
    <row r="115" spans="1:10">
      <c r="A115" s="5">
        <v>114</v>
      </c>
      <c r="B115" s="5" t="s">
        <v>1018</v>
      </c>
      <c r="C115" s="5" t="s">
        <v>168</v>
      </c>
      <c r="D115" s="5" t="s">
        <v>1422</v>
      </c>
      <c r="E115" s="5" t="s">
        <v>1423</v>
      </c>
      <c r="F115" s="5" t="s">
        <v>1424</v>
      </c>
      <c r="G115" s="5" t="s">
        <v>1124</v>
      </c>
      <c r="J115" s="5" t="s">
        <v>1657</v>
      </c>
    </row>
    <row r="116" spans="1:10">
      <c r="A116" s="5">
        <v>115</v>
      </c>
      <c r="B116" s="5" t="s">
        <v>1018</v>
      </c>
      <c r="C116" s="5" t="s">
        <v>168</v>
      </c>
      <c r="D116" s="5" t="s">
        <v>1425</v>
      </c>
      <c r="E116" s="5" t="s">
        <v>1426</v>
      </c>
      <c r="F116" s="5" t="s">
        <v>1427</v>
      </c>
      <c r="G116" s="5" t="s">
        <v>1026</v>
      </c>
      <c r="H116" s="5" t="s">
        <v>1428</v>
      </c>
      <c r="J116" s="5" t="s">
        <v>1657</v>
      </c>
    </row>
    <row r="117" spans="1:10">
      <c r="A117" s="5">
        <v>116</v>
      </c>
      <c r="B117" s="5" t="s">
        <v>1018</v>
      </c>
      <c r="C117" s="5" t="s">
        <v>168</v>
      </c>
      <c r="D117" s="5" t="s">
        <v>1429</v>
      </c>
      <c r="E117" s="5" t="s">
        <v>1430</v>
      </c>
      <c r="F117" s="5" t="s">
        <v>1431</v>
      </c>
      <c r="G117" s="5" t="s">
        <v>1272</v>
      </c>
      <c r="J117" s="5" t="s">
        <v>1657</v>
      </c>
    </row>
    <row r="118" spans="1:10">
      <c r="A118" s="5">
        <v>117</v>
      </c>
      <c r="B118" s="5" t="s">
        <v>1018</v>
      </c>
      <c r="C118" s="5" t="s">
        <v>168</v>
      </c>
      <c r="D118" s="5" t="s">
        <v>1432</v>
      </c>
      <c r="E118" s="5" t="s">
        <v>1433</v>
      </c>
      <c r="F118" s="5" t="s">
        <v>1434</v>
      </c>
      <c r="G118" s="5" t="s">
        <v>1272</v>
      </c>
      <c r="J118" s="5" t="s">
        <v>1657</v>
      </c>
    </row>
    <row r="119" spans="1:10">
      <c r="A119" s="5">
        <v>118</v>
      </c>
      <c r="B119" s="5" t="s">
        <v>1018</v>
      </c>
      <c r="C119" s="5" t="s">
        <v>168</v>
      </c>
      <c r="D119" s="5" t="s">
        <v>1435</v>
      </c>
      <c r="E119" s="5" t="s">
        <v>1436</v>
      </c>
      <c r="F119" s="5" t="s">
        <v>1437</v>
      </c>
      <c r="G119" s="5" t="s">
        <v>1054</v>
      </c>
      <c r="H119" s="5" t="s">
        <v>1438</v>
      </c>
      <c r="J119" s="5" t="s">
        <v>1657</v>
      </c>
    </row>
    <row r="120" spans="1:10">
      <c r="A120" s="5">
        <v>119</v>
      </c>
      <c r="B120" s="5" t="s">
        <v>1018</v>
      </c>
      <c r="C120" s="5" t="s">
        <v>168</v>
      </c>
      <c r="D120" s="5" t="s">
        <v>1439</v>
      </c>
      <c r="E120" s="5" t="s">
        <v>1440</v>
      </c>
      <c r="F120" s="5" t="s">
        <v>1441</v>
      </c>
      <c r="G120" s="5" t="s">
        <v>1222</v>
      </c>
      <c r="J120" s="5" t="s">
        <v>1657</v>
      </c>
    </row>
    <row r="121" spans="1:10">
      <c r="A121" s="5">
        <v>120</v>
      </c>
      <c r="B121" s="5" t="s">
        <v>1018</v>
      </c>
      <c r="C121" s="5" t="s">
        <v>168</v>
      </c>
      <c r="D121" s="5" t="s">
        <v>1442</v>
      </c>
      <c r="E121" s="5" t="s">
        <v>1443</v>
      </c>
      <c r="F121" s="5" t="s">
        <v>1444</v>
      </c>
      <c r="G121" s="5" t="s">
        <v>1170</v>
      </c>
      <c r="J121" s="5" t="s">
        <v>1657</v>
      </c>
    </row>
    <row r="122" spans="1:10">
      <c r="A122" s="5">
        <v>121</v>
      </c>
      <c r="B122" s="5" t="s">
        <v>1018</v>
      </c>
      <c r="C122" s="5" t="s">
        <v>168</v>
      </c>
      <c r="D122" s="5" t="s">
        <v>1445</v>
      </c>
      <c r="E122" s="5" t="s">
        <v>1446</v>
      </c>
      <c r="F122" s="5" t="s">
        <v>1447</v>
      </c>
      <c r="G122" s="5" t="s">
        <v>1054</v>
      </c>
      <c r="H122" s="5" t="s">
        <v>1448</v>
      </c>
      <c r="J122" s="5" t="s">
        <v>1657</v>
      </c>
    </row>
    <row r="123" spans="1:10">
      <c r="A123" s="5">
        <v>122</v>
      </c>
      <c r="B123" s="5" t="s">
        <v>1018</v>
      </c>
      <c r="C123" s="5" t="s">
        <v>168</v>
      </c>
      <c r="D123" s="5" t="s">
        <v>1449</v>
      </c>
      <c r="E123" s="5" t="s">
        <v>1450</v>
      </c>
      <c r="F123" s="5" t="s">
        <v>1451</v>
      </c>
      <c r="G123" s="5" t="s">
        <v>1054</v>
      </c>
      <c r="J123" s="5" t="s">
        <v>1657</v>
      </c>
    </row>
    <row r="124" spans="1:10">
      <c r="A124" s="5">
        <v>123</v>
      </c>
      <c r="B124" s="5" t="s">
        <v>1018</v>
      </c>
      <c r="C124" s="5" t="s">
        <v>168</v>
      </c>
      <c r="D124" s="5" t="s">
        <v>1452</v>
      </c>
      <c r="E124" s="5" t="s">
        <v>1453</v>
      </c>
      <c r="F124" s="5" t="s">
        <v>1454</v>
      </c>
      <c r="G124" s="5" t="s">
        <v>1222</v>
      </c>
      <c r="J124" s="5" t="s">
        <v>1657</v>
      </c>
    </row>
    <row r="125" spans="1:10">
      <c r="A125" s="5">
        <v>124</v>
      </c>
      <c r="B125" s="5" t="s">
        <v>1018</v>
      </c>
      <c r="C125" s="5" t="s">
        <v>168</v>
      </c>
      <c r="D125" s="5" t="s">
        <v>1455</v>
      </c>
      <c r="E125" s="5" t="s">
        <v>1456</v>
      </c>
      <c r="F125" s="5" t="s">
        <v>1457</v>
      </c>
      <c r="G125" s="5" t="s">
        <v>1272</v>
      </c>
      <c r="J125" s="5" t="s">
        <v>1657</v>
      </c>
    </row>
    <row r="126" spans="1:10">
      <c r="A126" s="5">
        <v>125</v>
      </c>
      <c r="B126" s="5" t="s">
        <v>1018</v>
      </c>
      <c r="C126" s="5" t="s">
        <v>168</v>
      </c>
      <c r="D126" s="5" t="s">
        <v>1458</v>
      </c>
      <c r="E126" s="5" t="s">
        <v>1459</v>
      </c>
      <c r="F126" s="5" t="s">
        <v>1460</v>
      </c>
      <c r="G126" s="5" t="s">
        <v>1272</v>
      </c>
      <c r="J126" s="5" t="s">
        <v>1657</v>
      </c>
    </row>
    <row r="127" spans="1:10">
      <c r="A127" s="5">
        <v>126</v>
      </c>
      <c r="B127" s="5" t="s">
        <v>1018</v>
      </c>
      <c r="C127" s="5" t="s">
        <v>168</v>
      </c>
      <c r="D127" s="5" t="s">
        <v>1461</v>
      </c>
      <c r="E127" s="5" t="s">
        <v>1462</v>
      </c>
      <c r="F127" s="5" t="s">
        <v>1463</v>
      </c>
      <c r="G127" s="5" t="s">
        <v>1054</v>
      </c>
      <c r="J127" s="5" t="s">
        <v>1657</v>
      </c>
    </row>
    <row r="128" spans="1:10">
      <c r="A128" s="5">
        <v>127</v>
      </c>
      <c r="B128" s="5" t="s">
        <v>1018</v>
      </c>
      <c r="C128" s="5" t="s">
        <v>168</v>
      </c>
      <c r="D128" s="5" t="s">
        <v>1464</v>
      </c>
      <c r="E128" s="5" t="s">
        <v>1465</v>
      </c>
      <c r="F128" s="5" t="s">
        <v>1466</v>
      </c>
      <c r="G128" s="5" t="s">
        <v>1124</v>
      </c>
      <c r="H128" s="5" t="s">
        <v>1467</v>
      </c>
      <c r="J128" s="5" t="s">
        <v>1657</v>
      </c>
    </row>
    <row r="129" spans="1:10">
      <c r="A129" s="5">
        <v>128</v>
      </c>
      <c r="B129" s="5" t="s">
        <v>1018</v>
      </c>
      <c r="C129" s="5" t="s">
        <v>168</v>
      </c>
      <c r="D129" s="5" t="s">
        <v>1468</v>
      </c>
      <c r="E129" s="5" t="s">
        <v>1469</v>
      </c>
      <c r="F129" s="5" t="s">
        <v>1470</v>
      </c>
      <c r="G129" s="5" t="s">
        <v>1054</v>
      </c>
      <c r="J129" s="5" t="s">
        <v>1657</v>
      </c>
    </row>
    <row r="130" spans="1:10">
      <c r="A130" s="5">
        <v>129</v>
      </c>
      <c r="B130" s="5" t="s">
        <v>1018</v>
      </c>
      <c r="C130" s="5" t="s">
        <v>168</v>
      </c>
      <c r="D130" s="5" t="s">
        <v>1471</v>
      </c>
      <c r="E130" s="5" t="s">
        <v>1472</v>
      </c>
      <c r="F130" s="5" t="s">
        <v>1473</v>
      </c>
      <c r="G130" s="5" t="s">
        <v>1109</v>
      </c>
      <c r="J130" s="5" t="s">
        <v>1657</v>
      </c>
    </row>
    <row r="131" spans="1:10">
      <c r="A131" s="5">
        <v>130</v>
      </c>
      <c r="B131" s="5" t="s">
        <v>1018</v>
      </c>
      <c r="C131" s="5" t="s">
        <v>168</v>
      </c>
      <c r="D131" s="5" t="s">
        <v>1474</v>
      </c>
      <c r="E131" s="5" t="s">
        <v>1475</v>
      </c>
      <c r="F131" s="5" t="s">
        <v>1476</v>
      </c>
      <c r="G131" s="5" t="s">
        <v>1477</v>
      </c>
      <c r="H131" s="5" t="s">
        <v>1478</v>
      </c>
      <c r="J131" s="5" t="s">
        <v>1657</v>
      </c>
    </row>
    <row r="132" spans="1:10">
      <c r="A132" s="5">
        <v>131</v>
      </c>
      <c r="B132" s="5" t="s">
        <v>1018</v>
      </c>
      <c r="C132" s="5" t="s">
        <v>168</v>
      </c>
      <c r="D132" s="5" t="s">
        <v>1479</v>
      </c>
      <c r="E132" s="5" t="s">
        <v>1480</v>
      </c>
      <c r="F132" s="5" t="s">
        <v>1481</v>
      </c>
      <c r="G132" s="5" t="s">
        <v>1272</v>
      </c>
      <c r="J132" s="5" t="s">
        <v>1657</v>
      </c>
    </row>
    <row r="133" spans="1:10">
      <c r="A133" s="5">
        <v>132</v>
      </c>
      <c r="B133" s="5" t="s">
        <v>1018</v>
      </c>
      <c r="C133" s="5" t="s">
        <v>168</v>
      </c>
      <c r="D133" s="5" t="s">
        <v>1482</v>
      </c>
      <c r="E133" s="5" t="s">
        <v>1483</v>
      </c>
      <c r="F133" s="5" t="s">
        <v>1021</v>
      </c>
      <c r="G133" s="5" t="s">
        <v>1484</v>
      </c>
      <c r="H133" s="5" t="s">
        <v>1485</v>
      </c>
      <c r="J133" s="5" t="s">
        <v>1657</v>
      </c>
    </row>
    <row r="134" spans="1:10">
      <c r="A134" s="5">
        <v>133</v>
      </c>
      <c r="B134" s="5" t="s">
        <v>1018</v>
      </c>
      <c r="C134" s="5" t="s">
        <v>168</v>
      </c>
      <c r="D134" s="5" t="s">
        <v>1486</v>
      </c>
      <c r="E134" s="5" t="s">
        <v>1487</v>
      </c>
      <c r="F134" s="5" t="s">
        <v>1488</v>
      </c>
      <c r="G134" s="5" t="s">
        <v>1489</v>
      </c>
      <c r="H134" s="5" t="s">
        <v>1490</v>
      </c>
      <c r="J134" s="5" t="s">
        <v>1657</v>
      </c>
    </row>
    <row r="135" spans="1:10">
      <c r="A135" s="5">
        <v>134</v>
      </c>
      <c r="B135" s="5" t="s">
        <v>1018</v>
      </c>
      <c r="C135" s="5" t="s">
        <v>168</v>
      </c>
      <c r="D135" s="5" t="s">
        <v>1491</v>
      </c>
      <c r="E135" s="5" t="s">
        <v>1492</v>
      </c>
      <c r="F135" s="5" t="s">
        <v>1493</v>
      </c>
      <c r="G135" s="5" t="s">
        <v>1054</v>
      </c>
      <c r="J135" s="5" t="s">
        <v>1657</v>
      </c>
    </row>
    <row r="136" spans="1:10">
      <c r="A136" s="5">
        <v>135</v>
      </c>
      <c r="B136" s="5" t="s">
        <v>1018</v>
      </c>
      <c r="C136" s="5" t="s">
        <v>168</v>
      </c>
      <c r="D136" s="5" t="s">
        <v>1494</v>
      </c>
      <c r="E136" s="5" t="s">
        <v>1495</v>
      </c>
      <c r="F136" s="5" t="s">
        <v>1496</v>
      </c>
      <c r="G136" s="5" t="s">
        <v>1026</v>
      </c>
      <c r="J136" s="5" t="s">
        <v>1657</v>
      </c>
    </row>
    <row r="137" spans="1:10">
      <c r="A137" s="5">
        <v>136</v>
      </c>
      <c r="B137" s="5" t="s">
        <v>1018</v>
      </c>
      <c r="C137" s="5" t="s">
        <v>168</v>
      </c>
      <c r="D137" s="5" t="s">
        <v>1497</v>
      </c>
      <c r="E137" s="5" t="s">
        <v>1498</v>
      </c>
      <c r="F137" s="5" t="s">
        <v>1499</v>
      </c>
      <c r="G137" s="5" t="s">
        <v>1026</v>
      </c>
      <c r="J137" s="5" t="s">
        <v>1657</v>
      </c>
    </row>
    <row r="138" spans="1:10">
      <c r="A138" s="5">
        <v>137</v>
      </c>
      <c r="B138" s="5" t="s">
        <v>1018</v>
      </c>
      <c r="C138" s="5" t="s">
        <v>168</v>
      </c>
      <c r="D138" s="5" t="s">
        <v>1500</v>
      </c>
      <c r="E138" s="5" t="s">
        <v>1501</v>
      </c>
      <c r="F138" s="5" t="s">
        <v>1502</v>
      </c>
      <c r="G138" s="5" t="s">
        <v>1088</v>
      </c>
      <c r="J138" s="5" t="s">
        <v>1657</v>
      </c>
    </row>
    <row r="139" spans="1:10">
      <c r="A139" s="5">
        <v>138</v>
      </c>
      <c r="B139" s="5" t="s">
        <v>1018</v>
      </c>
      <c r="C139" s="5" t="s">
        <v>168</v>
      </c>
      <c r="D139" s="5" t="s">
        <v>1503</v>
      </c>
      <c r="E139" s="5" t="s">
        <v>1504</v>
      </c>
      <c r="F139" s="5" t="s">
        <v>1058</v>
      </c>
      <c r="G139" s="5" t="s">
        <v>1505</v>
      </c>
      <c r="J139" s="5" t="s">
        <v>1657</v>
      </c>
    </row>
    <row r="140" spans="1:10">
      <c r="A140" s="5">
        <v>139</v>
      </c>
      <c r="B140" s="5" t="s">
        <v>1018</v>
      </c>
      <c r="C140" s="5" t="s">
        <v>168</v>
      </c>
      <c r="D140" s="5" t="s">
        <v>1506</v>
      </c>
      <c r="E140" s="5" t="s">
        <v>1507</v>
      </c>
      <c r="F140" s="5" t="s">
        <v>1508</v>
      </c>
      <c r="G140" s="5" t="s">
        <v>1088</v>
      </c>
      <c r="J140" s="5" t="s">
        <v>1657</v>
      </c>
    </row>
    <row r="141" spans="1:10">
      <c r="A141" s="5">
        <v>140</v>
      </c>
      <c r="B141" s="5" t="s">
        <v>1018</v>
      </c>
      <c r="C141" s="5" t="s">
        <v>168</v>
      </c>
      <c r="D141" s="5" t="s">
        <v>1510</v>
      </c>
      <c r="E141" s="5" t="s">
        <v>1511</v>
      </c>
      <c r="F141" s="5" t="s">
        <v>1512</v>
      </c>
      <c r="G141" s="5" t="s">
        <v>1088</v>
      </c>
      <c r="J141" s="5" t="s">
        <v>1657</v>
      </c>
    </row>
    <row r="142" spans="1:10">
      <c r="A142" s="5">
        <v>141</v>
      </c>
      <c r="B142" s="5" t="s">
        <v>1018</v>
      </c>
      <c r="C142" s="5" t="s">
        <v>168</v>
      </c>
      <c r="D142" s="5" t="s">
        <v>1513</v>
      </c>
      <c r="E142" s="5" t="s">
        <v>1514</v>
      </c>
      <c r="F142" s="5" t="s">
        <v>1515</v>
      </c>
      <c r="G142" s="5" t="s">
        <v>1192</v>
      </c>
      <c r="J142" s="5" t="s">
        <v>1657</v>
      </c>
    </row>
    <row r="143" spans="1:10">
      <c r="A143" s="5">
        <v>142</v>
      </c>
      <c r="B143" s="5" t="s">
        <v>1018</v>
      </c>
      <c r="C143" s="5" t="s">
        <v>168</v>
      </c>
      <c r="D143" s="5" t="s">
        <v>1516</v>
      </c>
      <c r="E143" s="5" t="s">
        <v>1517</v>
      </c>
      <c r="F143" s="5" t="s">
        <v>1518</v>
      </c>
      <c r="G143" s="5" t="s">
        <v>1088</v>
      </c>
      <c r="J143" s="5" t="s">
        <v>1657</v>
      </c>
    </row>
    <row r="144" spans="1:10">
      <c r="A144" s="5">
        <v>143</v>
      </c>
      <c r="B144" s="5" t="s">
        <v>1018</v>
      </c>
      <c r="C144" s="5" t="s">
        <v>168</v>
      </c>
      <c r="D144" s="5" t="s">
        <v>1519</v>
      </c>
      <c r="E144" s="5" t="s">
        <v>1520</v>
      </c>
      <c r="F144" s="5" t="s">
        <v>1521</v>
      </c>
      <c r="G144" s="5" t="s">
        <v>1372</v>
      </c>
      <c r="J144" s="5" t="s">
        <v>1657</v>
      </c>
    </row>
    <row r="145" spans="1:10">
      <c r="A145" s="5">
        <v>144</v>
      </c>
      <c r="B145" s="5" t="s">
        <v>1018</v>
      </c>
      <c r="C145" s="5" t="s">
        <v>168</v>
      </c>
      <c r="D145" s="5" t="s">
        <v>1522</v>
      </c>
      <c r="E145" s="5" t="s">
        <v>1523</v>
      </c>
      <c r="F145" s="5" t="s">
        <v>1524</v>
      </c>
      <c r="G145" s="5" t="s">
        <v>1124</v>
      </c>
      <c r="H145" s="5" t="s">
        <v>1525</v>
      </c>
      <c r="J145" s="5" t="s">
        <v>1657</v>
      </c>
    </row>
    <row r="146" spans="1:10">
      <c r="A146" s="5">
        <v>145</v>
      </c>
      <c r="B146" s="5" t="s">
        <v>1018</v>
      </c>
      <c r="C146" s="5" t="s">
        <v>168</v>
      </c>
      <c r="D146" s="5" t="s">
        <v>1509</v>
      </c>
      <c r="E146" s="5" t="s">
        <v>1677</v>
      </c>
      <c r="F146" s="5" t="s">
        <v>1021</v>
      </c>
      <c r="G146" s="5" t="s">
        <v>1240</v>
      </c>
      <c r="H146" s="5" t="s">
        <v>1485</v>
      </c>
      <c r="J146" s="5" t="s">
        <v>1657</v>
      </c>
    </row>
    <row r="147" spans="1:10">
      <c r="A147" s="5">
        <v>146</v>
      </c>
      <c r="B147" s="5" t="s">
        <v>1018</v>
      </c>
      <c r="C147" s="5" t="s">
        <v>168</v>
      </c>
      <c r="D147" s="5" t="s">
        <v>1526</v>
      </c>
      <c r="E147" s="5" t="s">
        <v>1527</v>
      </c>
      <c r="F147" s="5" t="s">
        <v>1528</v>
      </c>
      <c r="G147" s="5" t="s">
        <v>1124</v>
      </c>
      <c r="J147" s="5" t="s">
        <v>1657</v>
      </c>
    </row>
    <row r="148" spans="1:10">
      <c r="A148" s="5">
        <v>147</v>
      </c>
      <c r="B148" s="5" t="s">
        <v>1018</v>
      </c>
      <c r="C148" s="5" t="s">
        <v>168</v>
      </c>
      <c r="D148" s="5" t="s">
        <v>1529</v>
      </c>
      <c r="E148" s="5" t="s">
        <v>1530</v>
      </c>
      <c r="F148" s="5" t="s">
        <v>1531</v>
      </c>
      <c r="G148" s="5" t="s">
        <v>1124</v>
      </c>
      <c r="J148" s="5" t="s">
        <v>1657</v>
      </c>
    </row>
    <row r="149" spans="1:10">
      <c r="A149" s="5">
        <v>148</v>
      </c>
      <c r="B149" s="5" t="s">
        <v>1018</v>
      </c>
      <c r="C149" s="5" t="s">
        <v>168</v>
      </c>
      <c r="D149" s="5" t="s">
        <v>1532</v>
      </c>
      <c r="E149" s="5" t="s">
        <v>1533</v>
      </c>
      <c r="F149" s="5" t="s">
        <v>1397</v>
      </c>
      <c r="G149" s="5" t="s">
        <v>1534</v>
      </c>
      <c r="J149" s="5" t="s">
        <v>1657</v>
      </c>
    </row>
    <row r="150" spans="1:10">
      <c r="A150" s="5">
        <v>149</v>
      </c>
      <c r="B150" s="5" t="s">
        <v>1018</v>
      </c>
      <c r="C150" s="5" t="s">
        <v>168</v>
      </c>
      <c r="D150" s="5" t="s">
        <v>1535</v>
      </c>
      <c r="E150" s="5" t="s">
        <v>1536</v>
      </c>
      <c r="F150" s="5" t="s">
        <v>1537</v>
      </c>
      <c r="G150" s="5" t="s">
        <v>1124</v>
      </c>
      <c r="J150" s="5" t="s">
        <v>1657</v>
      </c>
    </row>
    <row r="151" spans="1:10">
      <c r="A151" s="5">
        <v>150</v>
      </c>
      <c r="B151" s="5" t="s">
        <v>1018</v>
      </c>
      <c r="C151" s="5" t="s">
        <v>168</v>
      </c>
      <c r="D151" s="5" t="s">
        <v>1538</v>
      </c>
      <c r="E151" s="5" t="s">
        <v>1539</v>
      </c>
      <c r="F151" s="5" t="s">
        <v>1540</v>
      </c>
      <c r="G151" s="5" t="s">
        <v>1100</v>
      </c>
      <c r="J151" s="5" t="s">
        <v>1657</v>
      </c>
    </row>
    <row r="152" spans="1:10">
      <c r="A152" s="5">
        <v>151</v>
      </c>
      <c r="B152" s="5" t="s">
        <v>1018</v>
      </c>
      <c r="C152" s="5" t="s">
        <v>168</v>
      </c>
      <c r="D152" s="5" t="s">
        <v>1541</v>
      </c>
      <c r="E152" s="5" t="s">
        <v>1542</v>
      </c>
      <c r="F152" s="5" t="s">
        <v>1543</v>
      </c>
      <c r="G152" s="5" t="s">
        <v>1088</v>
      </c>
      <c r="H152" s="5" t="s">
        <v>1544</v>
      </c>
      <c r="J152" s="5" t="s">
        <v>1657</v>
      </c>
    </row>
    <row r="153" spans="1:10">
      <c r="A153" s="5">
        <v>152</v>
      </c>
      <c r="B153" s="5" t="s">
        <v>1018</v>
      </c>
      <c r="C153" s="5" t="s">
        <v>168</v>
      </c>
      <c r="D153" s="5" t="s">
        <v>1545</v>
      </c>
      <c r="E153" s="5" t="s">
        <v>1546</v>
      </c>
      <c r="F153" s="5" t="s">
        <v>1547</v>
      </c>
      <c r="G153" s="5" t="s">
        <v>1104</v>
      </c>
      <c r="J153" s="5" t="s">
        <v>1657</v>
      </c>
    </row>
    <row r="154" spans="1:10">
      <c r="A154" s="5">
        <v>153</v>
      </c>
      <c r="B154" s="5" t="s">
        <v>1018</v>
      </c>
      <c r="C154" s="5" t="s">
        <v>168</v>
      </c>
      <c r="D154" s="5" t="s">
        <v>1548</v>
      </c>
      <c r="E154" s="5" t="s">
        <v>1549</v>
      </c>
      <c r="F154" s="5" t="s">
        <v>1550</v>
      </c>
      <c r="G154" s="5" t="s">
        <v>1372</v>
      </c>
      <c r="J154" s="5" t="s">
        <v>1657</v>
      </c>
    </row>
    <row r="155" spans="1:10">
      <c r="A155" s="5">
        <v>154</v>
      </c>
      <c r="B155" s="5" t="s">
        <v>1018</v>
      </c>
      <c r="C155" s="5" t="s">
        <v>168</v>
      </c>
      <c r="D155" s="5" t="s">
        <v>1551</v>
      </c>
      <c r="E155" s="5" t="s">
        <v>1552</v>
      </c>
      <c r="F155" s="5" t="s">
        <v>1553</v>
      </c>
      <c r="G155" s="5" t="s">
        <v>1170</v>
      </c>
      <c r="J155" s="5" t="s">
        <v>1657</v>
      </c>
    </row>
    <row r="156" spans="1:10">
      <c r="A156" s="5">
        <v>155</v>
      </c>
      <c r="B156" s="5" t="s">
        <v>1018</v>
      </c>
      <c r="C156" s="5" t="s">
        <v>168</v>
      </c>
      <c r="D156" s="5" t="s">
        <v>1554</v>
      </c>
      <c r="E156" s="5" t="s">
        <v>1555</v>
      </c>
      <c r="F156" s="5" t="s">
        <v>1556</v>
      </c>
      <c r="G156" s="5" t="s">
        <v>1124</v>
      </c>
      <c r="J156" s="5" t="s">
        <v>1657</v>
      </c>
    </row>
    <row r="157" spans="1:10">
      <c r="A157" s="5">
        <v>156</v>
      </c>
      <c r="B157" s="5" t="s">
        <v>1018</v>
      </c>
      <c r="C157" s="5" t="s">
        <v>168</v>
      </c>
      <c r="D157" s="5" t="s">
        <v>1557</v>
      </c>
      <c r="E157" s="5" t="s">
        <v>1558</v>
      </c>
      <c r="F157" s="5" t="s">
        <v>1559</v>
      </c>
      <c r="G157" s="5" t="s">
        <v>1034</v>
      </c>
      <c r="J157" s="5" t="s">
        <v>1657</v>
      </c>
    </row>
    <row r="158" spans="1:10">
      <c r="A158" s="5">
        <v>157</v>
      </c>
      <c r="B158" s="5" t="s">
        <v>1018</v>
      </c>
      <c r="C158" s="5" t="s">
        <v>168</v>
      </c>
      <c r="D158" s="5" t="s">
        <v>1560</v>
      </c>
      <c r="E158" s="5" t="s">
        <v>1561</v>
      </c>
      <c r="F158" s="5" t="s">
        <v>1562</v>
      </c>
      <c r="G158" s="5" t="s">
        <v>1054</v>
      </c>
      <c r="H158" s="5" t="s">
        <v>1563</v>
      </c>
      <c r="J158" s="5" t="s">
        <v>1657</v>
      </c>
    </row>
    <row r="159" spans="1:10">
      <c r="A159" s="5">
        <v>158</v>
      </c>
      <c r="B159" s="5" t="s">
        <v>1018</v>
      </c>
      <c r="C159" s="5" t="s">
        <v>168</v>
      </c>
      <c r="D159" s="5" t="s">
        <v>1564</v>
      </c>
      <c r="E159" s="5" t="s">
        <v>1565</v>
      </c>
      <c r="F159" s="5" t="s">
        <v>1566</v>
      </c>
      <c r="G159" s="5" t="s">
        <v>1088</v>
      </c>
      <c r="J159" s="5" t="s">
        <v>1657</v>
      </c>
    </row>
    <row r="160" spans="1:10">
      <c r="A160" s="5">
        <v>159</v>
      </c>
      <c r="B160" s="5" t="s">
        <v>1018</v>
      </c>
      <c r="C160" s="5" t="s">
        <v>168</v>
      </c>
      <c r="D160" s="5" t="s">
        <v>1567</v>
      </c>
      <c r="E160" s="5" t="s">
        <v>1568</v>
      </c>
      <c r="F160" s="5" t="s">
        <v>1569</v>
      </c>
      <c r="G160" s="5" t="s">
        <v>1570</v>
      </c>
      <c r="J160" s="5" t="s">
        <v>1657</v>
      </c>
    </row>
    <row r="161" spans="1:10">
      <c r="A161" s="5">
        <v>160</v>
      </c>
      <c r="B161" s="5" t="s">
        <v>1018</v>
      </c>
      <c r="C161" s="5" t="s">
        <v>168</v>
      </c>
      <c r="D161" s="5" t="s">
        <v>1571</v>
      </c>
      <c r="E161" s="5" t="s">
        <v>1572</v>
      </c>
      <c r="F161" s="5" t="s">
        <v>1573</v>
      </c>
      <c r="G161" s="5" t="s">
        <v>1054</v>
      </c>
      <c r="J161" s="5" t="s">
        <v>1657</v>
      </c>
    </row>
    <row r="162" spans="1:10">
      <c r="A162" s="5">
        <v>161</v>
      </c>
      <c r="B162" s="5" t="s">
        <v>1018</v>
      </c>
      <c r="C162" s="5" t="s">
        <v>168</v>
      </c>
      <c r="D162" s="5" t="s">
        <v>1574</v>
      </c>
      <c r="E162" s="5" t="s">
        <v>1575</v>
      </c>
      <c r="F162" s="5" t="s">
        <v>1576</v>
      </c>
      <c r="G162" s="5" t="s">
        <v>1054</v>
      </c>
      <c r="J162" s="5" t="s">
        <v>1657</v>
      </c>
    </row>
    <row r="163" spans="1:10">
      <c r="A163" s="5">
        <v>162</v>
      </c>
      <c r="B163" s="5" t="s">
        <v>1018</v>
      </c>
      <c r="C163" s="5" t="s">
        <v>168</v>
      </c>
      <c r="D163" s="5" t="s">
        <v>1577</v>
      </c>
      <c r="E163" s="5" t="s">
        <v>1578</v>
      </c>
      <c r="F163" s="5" t="s">
        <v>1579</v>
      </c>
      <c r="G163" s="5" t="s">
        <v>1081</v>
      </c>
      <c r="H163" s="5" t="s">
        <v>1580</v>
      </c>
      <c r="J163" s="5" t="s">
        <v>1657</v>
      </c>
    </row>
    <row r="164" spans="1:10">
      <c r="A164" s="5">
        <v>163</v>
      </c>
      <c r="B164" s="5" t="s">
        <v>1018</v>
      </c>
      <c r="C164" s="5" t="s">
        <v>168</v>
      </c>
      <c r="D164" s="5" t="s">
        <v>1581</v>
      </c>
      <c r="E164" s="5" t="s">
        <v>1582</v>
      </c>
      <c r="F164" s="5" t="s">
        <v>1583</v>
      </c>
      <c r="G164" s="5" t="s">
        <v>1584</v>
      </c>
      <c r="H164" s="5" t="s">
        <v>1585</v>
      </c>
      <c r="J164" s="5" t="s">
        <v>1657</v>
      </c>
    </row>
    <row r="165" spans="1:10">
      <c r="A165" s="5">
        <v>164</v>
      </c>
      <c r="B165" s="5" t="s">
        <v>1018</v>
      </c>
      <c r="C165" s="5" t="s">
        <v>168</v>
      </c>
      <c r="D165" s="5" t="s">
        <v>1586</v>
      </c>
      <c r="E165" s="5" t="s">
        <v>1587</v>
      </c>
      <c r="F165" s="5" t="s">
        <v>1588</v>
      </c>
      <c r="G165" s="5" t="s">
        <v>1054</v>
      </c>
      <c r="J165" s="5" t="s">
        <v>1657</v>
      </c>
    </row>
    <row r="166" spans="1:10">
      <c r="A166" s="5">
        <v>165</v>
      </c>
      <c r="B166" s="5" t="s">
        <v>1018</v>
      </c>
      <c r="C166" s="5" t="s">
        <v>168</v>
      </c>
      <c r="D166" s="5" t="s">
        <v>1589</v>
      </c>
      <c r="E166" s="5" t="s">
        <v>1590</v>
      </c>
      <c r="F166" s="5" t="s">
        <v>1591</v>
      </c>
      <c r="G166" s="5" t="s">
        <v>1272</v>
      </c>
      <c r="H166" s="5" t="s">
        <v>1592</v>
      </c>
      <c r="J166" s="5" t="s">
        <v>1657</v>
      </c>
    </row>
    <row r="167" spans="1:10">
      <c r="A167" s="5">
        <v>166</v>
      </c>
      <c r="B167" s="5" t="s">
        <v>1018</v>
      </c>
      <c r="C167" s="5" t="s">
        <v>168</v>
      </c>
      <c r="D167" s="5" t="s">
        <v>1593</v>
      </c>
      <c r="E167" s="5" t="s">
        <v>1594</v>
      </c>
      <c r="F167" s="5" t="s">
        <v>1595</v>
      </c>
      <c r="G167" s="5" t="s">
        <v>1214</v>
      </c>
      <c r="J167" s="5" t="s">
        <v>1657</v>
      </c>
    </row>
    <row r="168" spans="1:10">
      <c r="A168" s="5">
        <v>167</v>
      </c>
      <c r="B168" s="5" t="s">
        <v>1018</v>
      </c>
      <c r="C168" s="5" t="s">
        <v>168</v>
      </c>
      <c r="D168" s="5" t="s">
        <v>1596</v>
      </c>
      <c r="E168" s="5" t="s">
        <v>1597</v>
      </c>
      <c r="F168" s="5" t="s">
        <v>1598</v>
      </c>
      <c r="G168" s="5" t="s">
        <v>1599</v>
      </c>
      <c r="J168" s="5" t="s">
        <v>1657</v>
      </c>
    </row>
    <row r="169" spans="1:10">
      <c r="A169" s="5">
        <v>168</v>
      </c>
      <c r="B169" s="5" t="s">
        <v>1018</v>
      </c>
      <c r="C169" s="5" t="s">
        <v>168</v>
      </c>
      <c r="D169" s="5" t="s">
        <v>1600</v>
      </c>
      <c r="E169" s="5" t="s">
        <v>1601</v>
      </c>
      <c r="F169" s="5" t="s">
        <v>1602</v>
      </c>
      <c r="G169" s="5" t="s">
        <v>1054</v>
      </c>
      <c r="J169" s="5" t="s">
        <v>1657</v>
      </c>
    </row>
    <row r="170" spans="1:10">
      <c r="A170" s="5">
        <v>169</v>
      </c>
      <c r="B170" s="5" t="s">
        <v>1018</v>
      </c>
      <c r="C170" s="5" t="s">
        <v>168</v>
      </c>
      <c r="D170" s="5" t="s">
        <v>1603</v>
      </c>
      <c r="E170" s="5" t="s">
        <v>1604</v>
      </c>
      <c r="F170" s="5" t="s">
        <v>1605</v>
      </c>
      <c r="G170" s="5" t="s">
        <v>1054</v>
      </c>
      <c r="J170" s="5" t="s">
        <v>1657</v>
      </c>
    </row>
    <row r="171" spans="1:10">
      <c r="A171" s="5">
        <v>170</v>
      </c>
      <c r="B171" s="5" t="s">
        <v>1018</v>
      </c>
      <c r="C171" s="5" t="s">
        <v>168</v>
      </c>
      <c r="D171" s="5" t="s">
        <v>1606</v>
      </c>
      <c r="E171" s="5" t="s">
        <v>1607</v>
      </c>
      <c r="F171" s="5" t="s">
        <v>1608</v>
      </c>
      <c r="G171" s="5" t="s">
        <v>1026</v>
      </c>
      <c r="J171" s="5" t="s">
        <v>1657</v>
      </c>
    </row>
    <row r="172" spans="1:10">
      <c r="A172" s="5">
        <v>171</v>
      </c>
      <c r="B172" s="5" t="s">
        <v>1018</v>
      </c>
      <c r="C172" s="5" t="s">
        <v>168</v>
      </c>
      <c r="D172" s="5" t="s">
        <v>1609</v>
      </c>
      <c r="E172" s="5" t="s">
        <v>1610</v>
      </c>
      <c r="F172" s="5" t="s">
        <v>1144</v>
      </c>
      <c r="G172" s="5" t="s">
        <v>1611</v>
      </c>
      <c r="J172" s="5" t="s">
        <v>1657</v>
      </c>
    </row>
    <row r="173" spans="1:10">
      <c r="A173" s="5">
        <v>172</v>
      </c>
      <c r="B173" s="5" t="s">
        <v>1018</v>
      </c>
      <c r="C173" s="5" t="s">
        <v>168</v>
      </c>
      <c r="D173" s="5" t="s">
        <v>1612</v>
      </c>
      <c r="E173" s="5" t="s">
        <v>1613</v>
      </c>
      <c r="F173" s="5" t="s">
        <v>1614</v>
      </c>
      <c r="G173" s="5" t="s">
        <v>1054</v>
      </c>
      <c r="J173" s="5" t="s">
        <v>1657</v>
      </c>
    </row>
    <row r="174" spans="1:10">
      <c r="A174" s="5">
        <v>173</v>
      </c>
      <c r="B174" s="5" t="s">
        <v>1018</v>
      </c>
      <c r="C174" s="5" t="s">
        <v>168</v>
      </c>
      <c r="D174" s="5" t="s">
        <v>1615</v>
      </c>
      <c r="E174" s="5" t="s">
        <v>1616</v>
      </c>
      <c r="F174" s="5" t="s">
        <v>1021</v>
      </c>
      <c r="G174" s="5" t="s">
        <v>1617</v>
      </c>
      <c r="J174" s="5" t="s">
        <v>1657</v>
      </c>
    </row>
    <row r="175" spans="1:10">
      <c r="A175" s="5">
        <v>174</v>
      </c>
      <c r="B175" s="5" t="s">
        <v>1018</v>
      </c>
      <c r="C175" s="5" t="s">
        <v>168</v>
      </c>
      <c r="D175" s="5" t="s">
        <v>1618</v>
      </c>
      <c r="E175" s="5" t="s">
        <v>1619</v>
      </c>
      <c r="F175" s="5" t="s">
        <v>1358</v>
      </c>
      <c r="G175" s="5" t="s">
        <v>1620</v>
      </c>
      <c r="J175" s="5" t="s">
        <v>1657</v>
      </c>
    </row>
    <row r="176" spans="1:10">
      <c r="A176" s="5">
        <v>175</v>
      </c>
      <c r="B176" s="5" t="s">
        <v>1018</v>
      </c>
      <c r="C176" s="5" t="s">
        <v>168</v>
      </c>
      <c r="D176" s="5" t="s">
        <v>1621</v>
      </c>
      <c r="E176" s="5" t="s">
        <v>1622</v>
      </c>
      <c r="F176" s="5" t="s">
        <v>1278</v>
      </c>
      <c r="G176" s="5" t="s">
        <v>1392</v>
      </c>
      <c r="J176" s="5" t="s">
        <v>1657</v>
      </c>
    </row>
    <row r="177" spans="1:10">
      <c r="A177" s="5">
        <v>176</v>
      </c>
      <c r="B177" s="5" t="s">
        <v>1018</v>
      </c>
      <c r="C177" s="5" t="s">
        <v>168</v>
      </c>
      <c r="D177" s="5" t="s">
        <v>1623</v>
      </c>
      <c r="E177" s="5" t="s">
        <v>1624</v>
      </c>
      <c r="F177" s="5" t="s">
        <v>1084</v>
      </c>
      <c r="G177" s="5" t="s">
        <v>1625</v>
      </c>
      <c r="J177" s="5" t="s">
        <v>1657</v>
      </c>
    </row>
    <row r="178" spans="1:10">
      <c r="A178" s="5">
        <v>177</v>
      </c>
      <c r="B178" s="5" t="s">
        <v>1018</v>
      </c>
      <c r="C178" s="5" t="s">
        <v>168</v>
      </c>
      <c r="D178" s="5" t="s">
        <v>1626</v>
      </c>
      <c r="E178" s="5" t="s">
        <v>1627</v>
      </c>
      <c r="F178" s="5" t="s">
        <v>1084</v>
      </c>
      <c r="G178" s="5" t="s">
        <v>1628</v>
      </c>
      <c r="J178" s="5" t="s">
        <v>1657</v>
      </c>
    </row>
    <row r="179" spans="1:10">
      <c r="A179" s="5">
        <v>178</v>
      </c>
      <c r="B179" s="5" t="s">
        <v>1018</v>
      </c>
      <c r="C179" s="5" t="s">
        <v>168</v>
      </c>
      <c r="D179" s="5" t="s">
        <v>1629</v>
      </c>
      <c r="E179" s="5" t="s">
        <v>1630</v>
      </c>
      <c r="F179" s="5" t="s">
        <v>1084</v>
      </c>
      <c r="G179" s="5" t="s">
        <v>1631</v>
      </c>
      <c r="J179" s="5" t="s">
        <v>1657</v>
      </c>
    </row>
    <row r="180" spans="1:10">
      <c r="A180" s="5">
        <v>179</v>
      </c>
      <c r="B180" s="5" t="s">
        <v>1018</v>
      </c>
      <c r="C180" s="5" t="s">
        <v>168</v>
      </c>
      <c r="D180" s="5" t="s">
        <v>1632</v>
      </c>
      <c r="E180" s="5" t="s">
        <v>1633</v>
      </c>
      <c r="F180" s="5" t="s">
        <v>1389</v>
      </c>
      <c r="G180" s="5" t="s">
        <v>1634</v>
      </c>
      <c r="J180" s="5" t="s">
        <v>1657</v>
      </c>
    </row>
    <row r="181" spans="1:10">
      <c r="A181" s="5">
        <v>180</v>
      </c>
      <c r="B181" s="5" t="s">
        <v>1018</v>
      </c>
      <c r="C181" s="5" t="s">
        <v>168</v>
      </c>
      <c r="D181" s="5" t="s">
        <v>1635</v>
      </c>
      <c r="E181" s="5" t="s">
        <v>1636</v>
      </c>
      <c r="F181" s="5" t="s">
        <v>1389</v>
      </c>
      <c r="G181" s="5" t="s">
        <v>1637</v>
      </c>
      <c r="H181" s="5" t="s">
        <v>1638</v>
      </c>
      <c r="J181" s="5" t="s">
        <v>1657</v>
      </c>
    </row>
    <row r="182" spans="1:10">
      <c r="A182" s="5">
        <v>181</v>
      </c>
      <c r="B182" s="5" t="s">
        <v>1018</v>
      </c>
      <c r="C182" s="5" t="s">
        <v>168</v>
      </c>
      <c r="D182" s="5" t="s">
        <v>1639</v>
      </c>
      <c r="E182" s="5" t="s">
        <v>1640</v>
      </c>
      <c r="F182" s="5" t="s">
        <v>1641</v>
      </c>
      <c r="G182" s="5" t="s">
        <v>1489</v>
      </c>
      <c r="J182" s="5" t="s">
        <v>1657</v>
      </c>
    </row>
    <row r="183" spans="1:10">
      <c r="A183" s="5">
        <v>182</v>
      </c>
      <c r="B183" s="5" t="s">
        <v>1018</v>
      </c>
      <c r="C183" s="5" t="s">
        <v>168</v>
      </c>
      <c r="D183" s="5" t="s">
        <v>1642</v>
      </c>
      <c r="E183" s="5" t="s">
        <v>1643</v>
      </c>
      <c r="F183" s="5" t="s">
        <v>1644</v>
      </c>
      <c r="G183" s="5" t="s">
        <v>1088</v>
      </c>
      <c r="J183" s="5" t="s">
        <v>1657</v>
      </c>
    </row>
    <row r="184" spans="1:10">
      <c r="A184" s="5">
        <v>183</v>
      </c>
      <c r="B184" s="5" t="s">
        <v>1018</v>
      </c>
      <c r="C184" s="5" t="s">
        <v>168</v>
      </c>
      <c r="D184" s="5" t="s">
        <v>1645</v>
      </c>
      <c r="E184" s="5" t="s">
        <v>1646</v>
      </c>
      <c r="F184" s="5" t="s">
        <v>1647</v>
      </c>
      <c r="G184" s="5" t="s">
        <v>1247</v>
      </c>
      <c r="J184" s="5" t="s">
        <v>1657</v>
      </c>
    </row>
    <row r="185" spans="1:10">
      <c r="A185" s="5">
        <v>184</v>
      </c>
      <c r="B185" s="5" t="s">
        <v>1018</v>
      </c>
      <c r="C185" s="5" t="s">
        <v>168</v>
      </c>
      <c r="D185" s="5" t="s">
        <v>1648</v>
      </c>
      <c r="E185" s="5" t="s">
        <v>1649</v>
      </c>
      <c r="F185" s="5" t="s">
        <v>1650</v>
      </c>
      <c r="G185" s="5" t="s">
        <v>1104</v>
      </c>
      <c r="J185" s="5" t="s">
        <v>1657</v>
      </c>
    </row>
    <row r="186" spans="1:10">
      <c r="A186" s="5">
        <v>185</v>
      </c>
      <c r="B186" s="5" t="s">
        <v>1018</v>
      </c>
      <c r="C186" s="5" t="s">
        <v>168</v>
      </c>
      <c r="D186" s="5" t="s">
        <v>1651</v>
      </c>
      <c r="E186" s="5" t="s">
        <v>1652</v>
      </c>
      <c r="F186" s="5" t="s">
        <v>1588</v>
      </c>
      <c r="G186" s="5" t="s">
        <v>1489</v>
      </c>
      <c r="H186" s="5" t="s">
        <v>1653</v>
      </c>
      <c r="J186" s="5" t="s">
        <v>1657</v>
      </c>
    </row>
    <row r="187" spans="1:10">
      <c r="A187" s="5">
        <v>186</v>
      </c>
      <c r="B187" s="5" t="s">
        <v>1018</v>
      </c>
      <c r="C187" s="5" t="s">
        <v>168</v>
      </c>
      <c r="D187" s="5" t="s">
        <v>1654</v>
      </c>
      <c r="E187" s="5" t="s">
        <v>1655</v>
      </c>
      <c r="F187" s="5" t="s">
        <v>1140</v>
      </c>
      <c r="G187" s="5" t="s">
        <v>1656</v>
      </c>
      <c r="J187" s="5" t="s">
        <v>1657</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9"/>
  <sheetViews>
    <sheetView showGridLines="0" topLeftCell="C3" zoomScaleNormal="100" workbookViewId="0">
      <selection activeCell="E27" sqref="E27:E31"/>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4" t="s">
        <v>397</v>
      </c>
      <c r="E4" s="1165"/>
      <c r="F4" s="1165"/>
      <c r="G4" s="1165"/>
      <c r="H4" s="1166"/>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7"/>
      <c r="E6" s="1167"/>
      <c r="F6" s="1168" t="s">
        <v>84</v>
      </c>
      <c r="G6" s="1168"/>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5" t="s">
        <v>16</v>
      </c>
      <c r="E8" s="1155"/>
      <c r="F8" s="1155" t="s">
        <v>398</v>
      </c>
      <c r="G8" s="1155"/>
      <c r="H8" s="1155"/>
      <c r="I8" s="1169" t="s">
        <v>399</v>
      </c>
      <c r="J8" s="1169"/>
      <c r="K8" s="1169"/>
      <c r="L8" s="1169"/>
      <c r="M8" s="212"/>
      <c r="N8" s="212"/>
      <c r="O8" s="212"/>
      <c r="P8" s="212"/>
      <c r="Q8" s="360"/>
      <c r="R8" s="212"/>
      <c r="S8" s="357"/>
      <c r="T8" s="357"/>
      <c r="U8" s="357"/>
      <c r="V8" s="357"/>
    </row>
    <row r="9" spans="1:256" s="126" customFormat="1" ht="20.25" customHeight="1">
      <c r="A9" s="125"/>
      <c r="B9" s="36"/>
      <c r="C9" s="230"/>
      <c r="D9" s="240" t="s">
        <v>92</v>
      </c>
      <c r="E9" s="240" t="s">
        <v>400</v>
      </c>
      <c r="F9" s="1160" t="s">
        <v>92</v>
      </c>
      <c r="G9" s="1161"/>
      <c r="H9" s="241" t="s">
        <v>400</v>
      </c>
      <c r="I9" s="1162" t="s">
        <v>92</v>
      </c>
      <c r="J9" s="1162"/>
      <c r="K9" s="241" t="s">
        <v>400</v>
      </c>
      <c r="L9" s="241" t="s">
        <v>401</v>
      </c>
      <c r="M9" s="212"/>
      <c r="N9" s="212"/>
      <c r="O9" s="212"/>
      <c r="P9" s="212"/>
      <c r="Q9" s="360"/>
      <c r="R9" s="212"/>
      <c r="S9" s="357"/>
      <c r="T9" s="357"/>
      <c r="U9" s="357"/>
      <c r="V9" s="357"/>
    </row>
    <row r="10" spans="1:256" ht="12" customHeight="1">
      <c r="C10" s="249"/>
      <c r="D10" s="355" t="s">
        <v>93</v>
      </c>
      <c r="E10" s="355" t="s">
        <v>49</v>
      </c>
      <c r="F10" s="1163" t="s">
        <v>50</v>
      </c>
      <c r="G10" s="1163"/>
      <c r="H10" s="355" t="s">
        <v>51</v>
      </c>
      <c r="I10" s="1163" t="s">
        <v>68</v>
      </c>
      <c r="J10" s="1163"/>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519</v>
      </c>
      <c r="N11" s="212"/>
      <c r="O11" s="212"/>
      <c r="P11" s="212" t="s">
        <v>517</v>
      </c>
      <c r="Q11" s="360" t="s">
        <v>518</v>
      </c>
      <c r="R11" s="212" t="s">
        <v>581</v>
      </c>
      <c r="S11" s="357"/>
      <c r="T11" s="357"/>
      <c r="U11" s="357"/>
      <c r="V11" s="357"/>
    </row>
    <row r="12" spans="1:256" s="265" customFormat="1" ht="0.95" customHeight="1">
      <c r="A12" s="89"/>
      <c r="B12" s="186" t="s">
        <v>405</v>
      </c>
      <c r="C12" s="1154"/>
      <c r="D12" s="1155">
        <v>1</v>
      </c>
      <c r="E12" s="1156" t="s">
        <v>1669</v>
      </c>
      <c r="F12" s="1116"/>
      <c r="G12" s="1108">
        <v>0</v>
      </c>
      <c r="H12" s="358"/>
      <c r="I12" s="250"/>
      <c r="J12" s="395" t="s">
        <v>516</v>
      </c>
      <c r="K12" s="735"/>
      <c r="L12" s="266"/>
      <c r="M12" s="831">
        <f t="shared" ref="M12:M23" si="0">mergeValue(H12)</f>
        <v>0</v>
      </c>
      <c r="N12" s="1010"/>
      <c r="O12" s="1010"/>
      <c r="P12" s="831" t="str">
        <f>IF(ISERROR(MATCH(Q12,MODesc,0)),"n","y")</f>
        <v>y</v>
      </c>
      <c r="Q12" s="1010" t="s">
        <v>1669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4"/>
      <c r="D13" s="1155"/>
      <c r="E13" s="1157"/>
      <c r="F13" s="1158"/>
      <c r="G13" s="1155">
        <v>1</v>
      </c>
      <c r="H13" s="1152" t="s">
        <v>783</v>
      </c>
      <c r="I13" s="250"/>
      <c r="J13" s="395" t="s">
        <v>516</v>
      </c>
      <c r="K13" s="735"/>
      <c r="L13" s="266"/>
      <c r="M13" s="831" t="str">
        <f t="shared" si="0"/>
        <v>Белоярский муниципальный район</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4"/>
      <c r="D14" s="1155"/>
      <c r="E14" s="1157"/>
      <c r="F14" s="1159"/>
      <c r="G14" s="1155"/>
      <c r="H14" s="1153"/>
      <c r="I14" s="1124"/>
      <c r="J14" s="1108">
        <v>1</v>
      </c>
      <c r="K14" s="1115" t="s">
        <v>785</v>
      </c>
      <c r="L14" s="247" t="s">
        <v>786</v>
      </c>
      <c r="M14" s="831" t="str">
        <f t="shared" si="0"/>
        <v>Белоярский муниципальный район</v>
      </c>
      <c r="N14" s="1010"/>
      <c r="O14" s="1010"/>
      <c r="P14" s="1010"/>
      <c r="Q14" s="1010"/>
      <c r="R14" s="831" t="str">
        <f>K14&amp;" ("&amp;L14&amp;")"</f>
        <v>Белоярский (71811151)</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265" customFormat="1" ht="0.95" customHeight="1">
      <c r="A15" s="89"/>
      <c r="B15" s="186" t="s">
        <v>405</v>
      </c>
      <c r="C15" s="1154"/>
      <c r="D15" s="1155">
        <v>2</v>
      </c>
      <c r="E15" s="1156" t="s">
        <v>1670</v>
      </c>
      <c r="F15" s="1116"/>
      <c r="G15" s="1108">
        <v>0</v>
      </c>
      <c r="H15" s="358"/>
      <c r="I15" s="250"/>
      <c r="J15" s="395" t="s">
        <v>516</v>
      </c>
      <c r="K15" s="735"/>
      <c r="L15" s="266"/>
      <c r="M15" s="831">
        <f t="shared" si="0"/>
        <v>0</v>
      </c>
      <c r="N15" s="1010"/>
      <c r="O15" s="1010"/>
      <c r="P15" s="831" t="str">
        <f>IF(ISERROR(MATCH(Q15,MODesc,0)),"n","y")</f>
        <v>y</v>
      </c>
      <c r="Q15" s="1010" t="s">
        <v>1670</v>
      </c>
      <c r="R15" s="831" t="str">
        <f>K15&amp;"("&amp;L15&amp;")"</f>
        <v>()</v>
      </c>
      <c r="S15" s="186"/>
      <c r="T15" s="186"/>
      <c r="U15" s="248"/>
      <c r="V15" s="186"/>
      <c r="W15" s="186"/>
      <c r="X15" s="186"/>
      <c r="Y15" s="264"/>
      <c r="Z15" s="264"/>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264"/>
      <c r="BW15" s="264"/>
      <c r="BX15" s="264"/>
      <c r="BY15" s="264"/>
      <c r="BZ15" s="264"/>
      <c r="CA15" s="264"/>
      <c r="CB15" s="264"/>
      <c r="CC15" s="264"/>
      <c r="CD15" s="264"/>
      <c r="CE15" s="264"/>
    </row>
    <row r="16" spans="1:256" s="265" customFormat="1" ht="0.95" customHeight="1">
      <c r="A16" s="89"/>
      <c r="B16" s="186" t="s">
        <v>405</v>
      </c>
      <c r="C16" s="1154"/>
      <c r="D16" s="1155"/>
      <c r="E16" s="1157"/>
      <c r="F16" s="1158"/>
      <c r="G16" s="1155">
        <v>1</v>
      </c>
      <c r="H16" s="1152" t="s">
        <v>783</v>
      </c>
      <c r="I16" s="250"/>
      <c r="J16" s="395" t="s">
        <v>516</v>
      </c>
      <c r="K16" s="735"/>
      <c r="L16" s="266"/>
      <c r="M16" s="831" t="str">
        <f t="shared" si="0"/>
        <v>Белоярский муниципальный район</v>
      </c>
      <c r="N16" s="1010"/>
      <c r="O16" s="1010"/>
      <c r="P16" s="1010"/>
      <c r="Q16" s="1010"/>
      <c r="R16" s="831" t="str">
        <f>K16&amp;"("&amp;L16&amp;")"</f>
        <v>()</v>
      </c>
      <c r="S16" s="186"/>
      <c r="T16" s="186"/>
      <c r="U16" s="248"/>
      <c r="V16" s="186"/>
      <c r="W16" s="186"/>
      <c r="X16" s="186"/>
      <c r="Y16" s="264"/>
      <c r="Z16" s="264"/>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c r="AX16" s="598"/>
      <c r="AY16" s="598"/>
      <c r="AZ16" s="598"/>
      <c r="BA16" s="598"/>
      <c r="BB16" s="598"/>
      <c r="BC16" s="598"/>
      <c r="BD16" s="598"/>
      <c r="BE16" s="598"/>
      <c r="BF16" s="598"/>
      <c r="BG16" s="598"/>
      <c r="BH16" s="598"/>
      <c r="BI16" s="598"/>
      <c r="BJ16" s="598"/>
      <c r="BK16" s="598"/>
      <c r="BL16" s="598"/>
      <c r="BM16" s="598"/>
      <c r="BN16" s="598"/>
      <c r="BO16" s="598"/>
      <c r="BP16" s="598"/>
      <c r="BQ16" s="598"/>
      <c r="BR16" s="598"/>
      <c r="BS16" s="598"/>
      <c r="BT16" s="598"/>
      <c r="BU16" s="598"/>
      <c r="BV16" s="264"/>
      <c r="BW16" s="264"/>
      <c r="BX16" s="264"/>
      <c r="BY16" s="264"/>
      <c r="BZ16" s="264"/>
      <c r="CA16" s="264"/>
      <c r="CB16" s="264"/>
      <c r="CC16" s="264"/>
      <c r="CD16" s="264"/>
      <c r="CE16" s="264"/>
    </row>
    <row r="17" spans="1:83" s="265" customFormat="1" ht="15" customHeight="1">
      <c r="A17" s="89"/>
      <c r="B17" s="186" t="s">
        <v>405</v>
      </c>
      <c r="C17" s="1154"/>
      <c r="D17" s="1155"/>
      <c r="E17" s="1157"/>
      <c r="F17" s="1159"/>
      <c r="G17" s="1155"/>
      <c r="H17" s="1153"/>
      <c r="I17" s="1124"/>
      <c r="J17" s="1108">
        <v>1</v>
      </c>
      <c r="K17" s="1115" t="s">
        <v>789</v>
      </c>
      <c r="L17" s="247" t="s">
        <v>790</v>
      </c>
      <c r="M17" s="831" t="str">
        <f t="shared" si="0"/>
        <v>Белоярский муниципальный район</v>
      </c>
      <c r="N17" s="1010"/>
      <c r="O17" s="1010"/>
      <c r="P17" s="1010"/>
      <c r="Q17" s="1010"/>
      <c r="R17" s="831" t="str">
        <f>K17&amp;" ("&amp;L17&amp;")"</f>
        <v>Казым (71811410)</v>
      </c>
      <c r="S17" s="186"/>
      <c r="T17" s="186"/>
      <c r="U17" s="248"/>
      <c r="V17" s="186"/>
      <c r="W17" s="186"/>
      <c r="X17" s="186"/>
      <c r="Y17" s="264"/>
      <c r="Z17" s="264"/>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8"/>
      <c r="BM17" s="598"/>
      <c r="BN17" s="598"/>
      <c r="BO17" s="598"/>
      <c r="BP17" s="598"/>
      <c r="BQ17" s="598"/>
      <c r="BR17" s="598"/>
      <c r="BS17" s="598"/>
      <c r="BT17" s="598"/>
      <c r="BU17" s="598"/>
      <c r="BV17" s="264"/>
      <c r="BW17" s="264"/>
      <c r="BX17" s="264"/>
      <c r="BY17" s="264"/>
      <c r="BZ17" s="264"/>
      <c r="CA17" s="264"/>
      <c r="CB17" s="264"/>
      <c r="CC17" s="264"/>
      <c r="CD17" s="264"/>
      <c r="CE17" s="264"/>
    </row>
    <row r="18" spans="1:83" s="265" customFormat="1" ht="0.95" customHeight="1">
      <c r="A18" s="89"/>
      <c r="B18" s="186" t="s">
        <v>405</v>
      </c>
      <c r="C18" s="1154"/>
      <c r="D18" s="1155">
        <v>3</v>
      </c>
      <c r="E18" s="1156" t="s">
        <v>1671</v>
      </c>
      <c r="F18" s="1116"/>
      <c r="G18" s="1108">
        <v>0</v>
      </c>
      <c r="H18" s="358"/>
      <c r="I18" s="250"/>
      <c r="J18" s="395" t="s">
        <v>516</v>
      </c>
      <c r="K18" s="735"/>
      <c r="L18" s="266"/>
      <c r="M18" s="831">
        <f t="shared" si="0"/>
        <v>0</v>
      </c>
      <c r="N18" s="1010"/>
      <c r="O18" s="1010"/>
      <c r="P18" s="831" t="str">
        <f>IF(ISERROR(MATCH(Q18,MODesc,0)),"n","y")</f>
        <v>y</v>
      </c>
      <c r="Q18" s="1010" t="s">
        <v>1671</v>
      </c>
      <c r="R18" s="831" t="str">
        <f>K18&amp;"("&amp;L18&amp;")"</f>
        <v>()</v>
      </c>
      <c r="S18" s="186"/>
      <c r="T18" s="186"/>
      <c r="U18" s="248"/>
      <c r="V18" s="186"/>
      <c r="W18" s="186"/>
      <c r="X18" s="186"/>
      <c r="Y18" s="264"/>
      <c r="Z18" s="264"/>
      <c r="AA18" s="598"/>
      <c r="AB18" s="598"/>
      <c r="AC18" s="598"/>
      <c r="AD18" s="598"/>
      <c r="AE18" s="598"/>
      <c r="AF18" s="598"/>
      <c r="AG18" s="598"/>
      <c r="AH18" s="598"/>
      <c r="AI18" s="598"/>
      <c r="AJ18" s="598"/>
      <c r="AK18" s="598"/>
      <c r="AL18" s="598"/>
      <c r="AM18" s="598"/>
      <c r="AN18" s="598"/>
      <c r="AO18" s="598"/>
      <c r="AP18" s="598"/>
      <c r="AQ18" s="598"/>
      <c r="AR18" s="598"/>
      <c r="AS18" s="598"/>
      <c r="AT18" s="598"/>
      <c r="AU18" s="598"/>
      <c r="AV18" s="598"/>
      <c r="AW18" s="598"/>
      <c r="AX18" s="598"/>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264"/>
      <c r="BW18" s="264"/>
      <c r="BX18" s="264"/>
      <c r="BY18" s="264"/>
      <c r="BZ18" s="264"/>
      <c r="CA18" s="264"/>
      <c r="CB18" s="264"/>
      <c r="CC18" s="264"/>
      <c r="CD18" s="264"/>
      <c r="CE18" s="264"/>
    </row>
    <row r="19" spans="1:83" s="265" customFormat="1" ht="0.95" customHeight="1">
      <c r="A19" s="89"/>
      <c r="B19" s="186" t="s">
        <v>405</v>
      </c>
      <c r="C19" s="1154"/>
      <c r="D19" s="1155"/>
      <c r="E19" s="1157"/>
      <c r="F19" s="1158"/>
      <c r="G19" s="1155">
        <v>1</v>
      </c>
      <c r="H19" s="1152" t="s">
        <v>783</v>
      </c>
      <c r="I19" s="250"/>
      <c r="J19" s="395" t="s">
        <v>516</v>
      </c>
      <c r="K19" s="735"/>
      <c r="L19" s="266"/>
      <c r="M19" s="831" t="str">
        <f t="shared" si="0"/>
        <v>Белоярский муниципальный район</v>
      </c>
      <c r="N19" s="1010"/>
      <c r="O19" s="1010"/>
      <c r="P19" s="1010"/>
      <c r="Q19" s="1010"/>
      <c r="R19" s="831" t="str">
        <f>K19&amp;"("&amp;L19&amp;")"</f>
        <v>()</v>
      </c>
      <c r="S19" s="186"/>
      <c r="T19" s="186"/>
      <c r="U19" s="248"/>
      <c r="V19" s="186"/>
      <c r="W19" s="186"/>
      <c r="X19" s="186"/>
      <c r="Y19" s="264"/>
      <c r="Z19" s="264"/>
      <c r="AA19" s="598"/>
      <c r="AB19" s="598"/>
      <c r="AC19" s="598"/>
      <c r="AD19" s="598"/>
      <c r="AE19" s="598"/>
      <c r="AF19" s="598"/>
      <c r="AG19" s="598"/>
      <c r="AH19" s="598"/>
      <c r="AI19" s="598"/>
      <c r="AJ19" s="598"/>
      <c r="AK19" s="598"/>
      <c r="AL19" s="598"/>
      <c r="AM19" s="598"/>
      <c r="AN19" s="598"/>
      <c r="AO19" s="598"/>
      <c r="AP19" s="598"/>
      <c r="AQ19" s="598"/>
      <c r="AR19" s="598"/>
      <c r="AS19" s="598"/>
      <c r="AT19" s="598"/>
      <c r="AU19" s="598"/>
      <c r="AV19" s="598"/>
      <c r="AW19" s="598"/>
      <c r="AX19" s="598"/>
      <c r="AY19" s="598"/>
      <c r="AZ19" s="598"/>
      <c r="BA19" s="598"/>
      <c r="BB19" s="598"/>
      <c r="BC19" s="598"/>
      <c r="BD19" s="598"/>
      <c r="BE19" s="598"/>
      <c r="BF19" s="598"/>
      <c r="BG19" s="598"/>
      <c r="BH19" s="598"/>
      <c r="BI19" s="598"/>
      <c r="BJ19" s="598"/>
      <c r="BK19" s="598"/>
      <c r="BL19" s="598"/>
      <c r="BM19" s="598"/>
      <c r="BN19" s="598"/>
      <c r="BO19" s="598"/>
      <c r="BP19" s="598"/>
      <c r="BQ19" s="598"/>
      <c r="BR19" s="598"/>
      <c r="BS19" s="598"/>
      <c r="BT19" s="598"/>
      <c r="BU19" s="598"/>
      <c r="BV19" s="264"/>
      <c r="BW19" s="264"/>
      <c r="BX19" s="264"/>
      <c r="BY19" s="264"/>
      <c r="BZ19" s="264"/>
      <c r="CA19" s="264"/>
      <c r="CB19" s="264"/>
      <c r="CC19" s="264"/>
      <c r="CD19" s="264"/>
      <c r="CE19" s="264"/>
    </row>
    <row r="20" spans="1:83" s="265" customFormat="1" ht="15" customHeight="1">
      <c r="A20" s="89"/>
      <c r="B20" s="186" t="s">
        <v>405</v>
      </c>
      <c r="C20" s="1154"/>
      <c r="D20" s="1155"/>
      <c r="E20" s="1157"/>
      <c r="F20" s="1159"/>
      <c r="G20" s="1155"/>
      <c r="H20" s="1153"/>
      <c r="I20" s="1124"/>
      <c r="J20" s="1108">
        <v>1</v>
      </c>
      <c r="K20" s="1115" t="s">
        <v>793</v>
      </c>
      <c r="L20" s="247" t="s">
        <v>794</v>
      </c>
      <c r="M20" s="831" t="str">
        <f t="shared" si="0"/>
        <v>Белоярский муниципальный район</v>
      </c>
      <c r="N20" s="1010"/>
      <c r="O20" s="1010"/>
      <c r="P20" s="1010"/>
      <c r="Q20" s="1010"/>
      <c r="R20" s="831" t="str">
        <f>K20&amp;" ("&amp;L20&amp;")"</f>
        <v>Полноват (71811415)</v>
      </c>
      <c r="S20" s="186"/>
      <c r="T20" s="186"/>
      <c r="U20" s="248"/>
      <c r="V20" s="186"/>
      <c r="W20" s="186"/>
      <c r="X20" s="186"/>
      <c r="Y20" s="264"/>
      <c r="Z20" s="264"/>
      <c r="AA20" s="598"/>
      <c r="AB20" s="598"/>
      <c r="AC20" s="598"/>
      <c r="AD20" s="598"/>
      <c r="AE20" s="59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598"/>
      <c r="BT20" s="598"/>
      <c r="BU20" s="598"/>
      <c r="BV20" s="264"/>
      <c r="BW20" s="264"/>
      <c r="BX20" s="264"/>
      <c r="BY20" s="264"/>
      <c r="BZ20" s="264"/>
      <c r="CA20" s="264"/>
      <c r="CB20" s="264"/>
      <c r="CC20" s="264"/>
      <c r="CD20" s="264"/>
      <c r="CE20" s="264"/>
    </row>
    <row r="21" spans="1:83" s="265" customFormat="1" ht="0.95" customHeight="1">
      <c r="A21" s="89"/>
      <c r="B21" s="186" t="s">
        <v>405</v>
      </c>
      <c r="C21" s="1154"/>
      <c r="D21" s="1155">
        <v>4</v>
      </c>
      <c r="E21" s="1156" t="s">
        <v>1672</v>
      </c>
      <c r="F21" s="1116"/>
      <c r="G21" s="1108">
        <v>0</v>
      </c>
      <c r="H21" s="358"/>
      <c r="I21" s="250"/>
      <c r="J21" s="395" t="s">
        <v>516</v>
      </c>
      <c r="K21" s="735"/>
      <c r="L21" s="266"/>
      <c r="M21" s="831">
        <f t="shared" si="0"/>
        <v>0</v>
      </c>
      <c r="N21" s="1010"/>
      <c r="O21" s="1010"/>
      <c r="P21" s="831" t="str">
        <f>IF(ISERROR(MATCH(Q21,MODesc,0)),"n","y")</f>
        <v>y</v>
      </c>
      <c r="Q21" s="1010" t="s">
        <v>1672</v>
      </c>
      <c r="R21" s="831" t="str">
        <f>K21&amp;"("&amp;L21&amp;")"</f>
        <v>()</v>
      </c>
      <c r="S21" s="186"/>
      <c r="T21" s="186"/>
      <c r="U21" s="248"/>
      <c r="V21" s="186"/>
      <c r="W21" s="186"/>
      <c r="X21" s="186"/>
      <c r="Y21" s="264"/>
      <c r="Z21" s="264"/>
      <c r="AA21" s="598"/>
      <c r="AB21" s="598"/>
      <c r="AC21" s="598"/>
      <c r="AD21" s="598"/>
      <c r="AE21" s="598"/>
      <c r="AF21" s="598"/>
      <c r="AG21" s="598"/>
      <c r="AH21" s="598"/>
      <c r="AI21" s="598"/>
      <c r="AJ21" s="598"/>
      <c r="AK21" s="598"/>
      <c r="AL21" s="598"/>
      <c r="AM21" s="598"/>
      <c r="AN21" s="598"/>
      <c r="AO21" s="598"/>
      <c r="AP21" s="598"/>
      <c r="AQ21" s="598"/>
      <c r="AR21" s="598"/>
      <c r="AS21" s="598"/>
      <c r="AT21" s="598"/>
      <c r="AU21" s="598"/>
      <c r="AV21" s="598"/>
      <c r="AW21" s="598"/>
      <c r="AX21" s="598"/>
      <c r="AY21" s="598"/>
      <c r="AZ21" s="598"/>
      <c r="BA21" s="598"/>
      <c r="BB21" s="598"/>
      <c r="BC21" s="598"/>
      <c r="BD21" s="598"/>
      <c r="BE21" s="598"/>
      <c r="BF21" s="598"/>
      <c r="BG21" s="598"/>
      <c r="BH21" s="598"/>
      <c r="BI21" s="598"/>
      <c r="BJ21" s="598"/>
      <c r="BK21" s="598"/>
      <c r="BL21" s="598"/>
      <c r="BM21" s="598"/>
      <c r="BN21" s="598"/>
      <c r="BO21" s="598"/>
      <c r="BP21" s="598"/>
      <c r="BQ21" s="598"/>
      <c r="BR21" s="598"/>
      <c r="BS21" s="598"/>
      <c r="BT21" s="598"/>
      <c r="BU21" s="598"/>
      <c r="BV21" s="264"/>
      <c r="BW21" s="264"/>
      <c r="BX21" s="264"/>
      <c r="BY21" s="264"/>
      <c r="BZ21" s="264"/>
      <c r="CA21" s="264"/>
      <c r="CB21" s="264"/>
      <c r="CC21" s="264"/>
      <c r="CD21" s="264"/>
      <c r="CE21" s="264"/>
    </row>
    <row r="22" spans="1:83" s="265" customFormat="1" ht="0.95" customHeight="1">
      <c r="A22" s="89"/>
      <c r="B22" s="186" t="s">
        <v>405</v>
      </c>
      <c r="C22" s="1154"/>
      <c r="D22" s="1155"/>
      <c r="E22" s="1157"/>
      <c r="F22" s="1158"/>
      <c r="G22" s="1155">
        <v>1</v>
      </c>
      <c r="H22" s="1152" t="s">
        <v>783</v>
      </c>
      <c r="I22" s="250"/>
      <c r="J22" s="395" t="s">
        <v>516</v>
      </c>
      <c r="K22" s="735"/>
      <c r="L22" s="266"/>
      <c r="M22" s="831" t="str">
        <f t="shared" si="0"/>
        <v>Белоярский муниципальный район</v>
      </c>
      <c r="N22" s="1010"/>
      <c r="O22" s="1010"/>
      <c r="P22" s="1010"/>
      <c r="Q22" s="1010"/>
      <c r="R22" s="831" t="str">
        <f>K22&amp;"("&amp;L22&amp;")"</f>
        <v>()</v>
      </c>
      <c r="S22" s="186"/>
      <c r="T22" s="186"/>
      <c r="U22" s="248"/>
      <c r="V22" s="186"/>
      <c r="W22" s="186"/>
      <c r="X22" s="186"/>
      <c r="Y22" s="264"/>
      <c r="Z22" s="264"/>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c r="BM22" s="598"/>
      <c r="BN22" s="598"/>
      <c r="BO22" s="598"/>
      <c r="BP22" s="598"/>
      <c r="BQ22" s="598"/>
      <c r="BR22" s="598"/>
      <c r="BS22" s="598"/>
      <c r="BT22" s="598"/>
      <c r="BU22" s="598"/>
      <c r="BV22" s="264"/>
      <c r="BW22" s="264"/>
      <c r="BX22" s="264"/>
      <c r="BY22" s="264"/>
      <c r="BZ22" s="264"/>
      <c r="CA22" s="264"/>
      <c r="CB22" s="264"/>
      <c r="CC22" s="264"/>
      <c r="CD22" s="264"/>
      <c r="CE22" s="264"/>
    </row>
    <row r="23" spans="1:83" s="265" customFormat="1" ht="15" customHeight="1">
      <c r="A23" s="89"/>
      <c r="B23" s="186" t="s">
        <v>405</v>
      </c>
      <c r="C23" s="1154"/>
      <c r="D23" s="1155"/>
      <c r="E23" s="1157"/>
      <c r="F23" s="1159"/>
      <c r="G23" s="1155"/>
      <c r="H23" s="1153"/>
      <c r="I23" s="1124"/>
      <c r="J23" s="1108">
        <v>1</v>
      </c>
      <c r="K23" s="1115" t="s">
        <v>787</v>
      </c>
      <c r="L23" s="247" t="s">
        <v>788</v>
      </c>
      <c r="M23" s="831" t="str">
        <f t="shared" si="0"/>
        <v>Белоярский муниципальный район</v>
      </c>
      <c r="N23" s="1010"/>
      <c r="O23" s="1010"/>
      <c r="P23" s="1010"/>
      <c r="Q23" s="1010"/>
      <c r="R23" s="831" t="str">
        <f>K23&amp;" ("&amp;L23&amp;")"</f>
        <v>Верхнеказымский (71811406)</v>
      </c>
      <c r="S23" s="186"/>
      <c r="T23" s="186"/>
      <c r="U23" s="248"/>
      <c r="V23" s="186"/>
      <c r="W23" s="186"/>
      <c r="X23" s="186"/>
      <c r="Y23" s="264"/>
      <c r="Z23" s="264"/>
      <c r="AA23" s="598"/>
      <c r="AB23" s="598"/>
      <c r="AC23" s="598"/>
      <c r="AD23" s="598"/>
      <c r="AE23" s="598"/>
      <c r="AF23" s="598"/>
      <c r="AG23" s="598"/>
      <c r="AH23" s="598"/>
      <c r="AI23" s="59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264"/>
      <c r="BW23" s="264"/>
      <c r="BX23" s="264"/>
      <c r="BY23" s="264"/>
      <c r="BZ23" s="264"/>
      <c r="CA23" s="264"/>
      <c r="CB23" s="264"/>
      <c r="CC23" s="264"/>
      <c r="CD23" s="264"/>
      <c r="CE23" s="264"/>
    </row>
    <row r="24" spans="1:83" s="126" customFormat="1" ht="0.95" customHeight="1">
      <c r="A24" s="36"/>
      <c r="B24" s="36" t="s">
        <v>402</v>
      </c>
      <c r="C24" s="230"/>
      <c r="D24" s="250"/>
      <c r="E24" s="203"/>
      <c r="F24" s="252"/>
      <c r="G24" s="252"/>
      <c r="H24" s="252"/>
      <c r="I24" s="252"/>
      <c r="J24" s="252"/>
      <c r="K24" s="252"/>
      <c r="L24" s="253"/>
      <c r="M24" s="400"/>
      <c r="N24" s="212"/>
      <c r="O24" s="212"/>
      <c r="P24" s="212"/>
      <c r="Q24" s="360" t="s">
        <v>19</v>
      </c>
      <c r="R24" s="212"/>
      <c r="S24" s="357"/>
      <c r="T24" s="357"/>
      <c r="U24" s="357"/>
      <c r="V24" s="357"/>
    </row>
    <row r="25" spans="1:83" s="126" customFormat="1" ht="21" customHeight="1">
      <c r="A25" s="125"/>
      <c r="B25" s="36"/>
      <c r="C25" s="232"/>
      <c r="D25" s="254"/>
      <c r="E25" s="254"/>
      <c r="F25" s="254"/>
      <c r="G25" s="254"/>
      <c r="H25" s="254"/>
      <c r="I25" s="254"/>
      <c r="J25" s="254"/>
      <c r="K25" s="254"/>
      <c r="L25" s="254"/>
      <c r="M25" s="212"/>
      <c r="N25" s="212"/>
      <c r="O25" s="212"/>
      <c r="P25" s="212"/>
      <c r="Q25" s="360"/>
      <c r="R25" s="212"/>
      <c r="S25" s="357"/>
      <c r="T25" s="357"/>
      <c r="U25" s="357"/>
      <c r="V25" s="357"/>
    </row>
    <row r="26" spans="1:83" s="126" customFormat="1">
      <c r="A26" s="125"/>
      <c r="B26" s="36"/>
      <c r="C26" s="232"/>
      <c r="D26" s="36"/>
      <c r="E26" s="36"/>
      <c r="F26" s="36"/>
      <c r="G26" s="36"/>
      <c r="H26" s="36"/>
      <c r="I26" s="36"/>
      <c r="J26" s="36"/>
      <c r="K26" s="36"/>
      <c r="L26" s="36"/>
      <c r="M26" s="212"/>
      <c r="N26" s="212"/>
      <c r="O26" s="212"/>
      <c r="P26" s="212"/>
      <c r="Q26" s="360"/>
      <c r="R26" s="212"/>
      <c r="S26" s="357"/>
      <c r="T26" s="357"/>
      <c r="U26" s="357"/>
      <c r="V26" s="357"/>
    </row>
    <row r="27" spans="1:83" s="126" customFormat="1" ht="0.75" customHeight="1">
      <c r="A27" s="125"/>
      <c r="B27" s="36"/>
      <c r="C27" s="232"/>
      <c r="D27" s="36"/>
      <c r="E27" s="36"/>
      <c r="F27" s="36"/>
      <c r="G27" s="36"/>
      <c r="H27" s="36"/>
      <c r="I27" s="36"/>
      <c r="J27" s="36"/>
      <c r="K27" s="36"/>
      <c r="L27" s="36"/>
      <c r="M27" s="212"/>
      <c r="N27" s="212"/>
      <c r="O27" s="212"/>
      <c r="P27" s="212"/>
      <c r="Q27" s="360"/>
      <c r="R27" s="212"/>
      <c r="S27" s="357"/>
      <c r="T27" s="357"/>
      <c r="U27" s="357"/>
      <c r="V27" s="357"/>
    </row>
    <row r="28" spans="1:83" s="256" customFormat="1" ht="10.5">
      <c r="A28" s="255"/>
      <c r="C28" s="257"/>
      <c r="D28" s="258"/>
      <c r="E28" s="258"/>
      <c r="M28" s="212"/>
      <c r="N28" s="212"/>
      <c r="O28" s="212"/>
      <c r="P28" s="212"/>
      <c r="Q28" s="360"/>
      <c r="R28" s="212"/>
      <c r="S28" s="357"/>
      <c r="T28" s="357"/>
      <c r="U28" s="357"/>
      <c r="V28" s="357"/>
    </row>
    <row r="29" spans="1:83" s="256" customFormat="1" ht="10.5">
      <c r="A29" s="255"/>
      <c r="C29" s="257"/>
      <c r="D29" s="258"/>
      <c r="E29" s="258"/>
      <c r="M29" s="212"/>
      <c r="N29" s="212"/>
      <c r="O29" s="212"/>
      <c r="P29" s="212"/>
      <c r="Q29" s="360"/>
      <c r="R29" s="212"/>
      <c r="S29" s="357"/>
      <c r="T29" s="357"/>
      <c r="U29" s="357"/>
      <c r="V29" s="357"/>
    </row>
  </sheetData>
  <sheetProtection password="FA9C" sheet="1" objects="1" scenarios="1" formatColumns="0" formatRows="0"/>
  <mergeCells count="34">
    <mergeCell ref="F9:G9"/>
    <mergeCell ref="I9:J9"/>
    <mergeCell ref="F10:G10"/>
    <mergeCell ref="I10:J10"/>
    <mergeCell ref="D4:H4"/>
    <mergeCell ref="D6:E6"/>
    <mergeCell ref="F6:G6"/>
    <mergeCell ref="D8:E8"/>
    <mergeCell ref="I8:L8"/>
    <mergeCell ref="F8:H8"/>
    <mergeCell ref="H13:H14"/>
    <mergeCell ref="C15:C17"/>
    <mergeCell ref="D15:D17"/>
    <mergeCell ref="E15:E17"/>
    <mergeCell ref="F16:F17"/>
    <mergeCell ref="G16:G17"/>
    <mergeCell ref="H16:H17"/>
    <mergeCell ref="C12:C14"/>
    <mergeCell ref="D12:D14"/>
    <mergeCell ref="E12:E14"/>
    <mergeCell ref="F13:F14"/>
    <mergeCell ref="G13:G14"/>
    <mergeCell ref="H19:H20"/>
    <mergeCell ref="C21:C23"/>
    <mergeCell ref="D21:D23"/>
    <mergeCell ref="E21:E23"/>
    <mergeCell ref="F22:F23"/>
    <mergeCell ref="G22:G23"/>
    <mergeCell ref="H22:H23"/>
    <mergeCell ref="C18:C20"/>
    <mergeCell ref="D18:D20"/>
    <mergeCell ref="E18:E20"/>
    <mergeCell ref="F19:F20"/>
    <mergeCell ref="G19:G20"/>
  </mergeCells>
  <dataValidations count="1">
    <dataValidation type="textLength" operator="lessThanOrEqual" allowBlank="1" showInputMessage="1" showErrorMessage="1" errorTitle="Ошибка" error="Допускается ввод не более 900 символов!" sqref="E12 E15 E18 E21">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06"/>
  <sheetViews>
    <sheetView showGridLines="0" zoomScaleNormal="100" workbookViewId="0"/>
  </sheetViews>
  <sheetFormatPr defaultRowHeight="11.25"/>
  <cols>
    <col min="1" max="1" width="9.140625" style="1062"/>
  </cols>
  <sheetData>
    <row r="1" spans="1:4">
      <c r="A1" s="1062" t="s">
        <v>994</v>
      </c>
      <c r="B1" t="s">
        <v>514</v>
      </c>
      <c r="C1" t="s">
        <v>515</v>
      </c>
      <c r="D1" t="s">
        <v>993</v>
      </c>
    </row>
    <row r="2" spans="1:4">
      <c r="A2" s="1062">
        <v>1</v>
      </c>
      <c r="B2" t="s">
        <v>783</v>
      </c>
      <c r="C2" t="s">
        <v>785</v>
      </c>
      <c r="D2" t="s">
        <v>786</v>
      </c>
    </row>
    <row r="3" spans="1:4">
      <c r="A3" s="1062">
        <v>2</v>
      </c>
      <c r="B3" t="s">
        <v>783</v>
      </c>
      <c r="C3" t="s">
        <v>783</v>
      </c>
      <c r="D3" t="s">
        <v>784</v>
      </c>
    </row>
    <row r="4" spans="1:4">
      <c r="A4" s="1062">
        <v>3</v>
      </c>
      <c r="B4" t="s">
        <v>783</v>
      </c>
      <c r="C4" t="s">
        <v>787</v>
      </c>
      <c r="D4" t="s">
        <v>788</v>
      </c>
    </row>
    <row r="5" spans="1:4">
      <c r="A5" s="1062">
        <v>4</v>
      </c>
      <c r="B5" t="s">
        <v>783</v>
      </c>
      <c r="C5" t="s">
        <v>789</v>
      </c>
      <c r="D5" t="s">
        <v>790</v>
      </c>
    </row>
    <row r="6" spans="1:4">
      <c r="A6" s="1062">
        <v>5</v>
      </c>
      <c r="B6" t="s">
        <v>783</v>
      </c>
      <c r="C6" t="s">
        <v>791</v>
      </c>
      <c r="D6" t="s">
        <v>792</v>
      </c>
    </row>
    <row r="7" spans="1:4">
      <c r="A7" s="1062">
        <v>6</v>
      </c>
      <c r="B7" t="s">
        <v>783</v>
      </c>
      <c r="C7" t="s">
        <v>793</v>
      </c>
      <c r="D7" t="s">
        <v>794</v>
      </c>
    </row>
    <row r="8" spans="1:4">
      <c r="A8" s="1062">
        <v>7</v>
      </c>
      <c r="B8" t="s">
        <v>783</v>
      </c>
      <c r="C8" t="s">
        <v>795</v>
      </c>
      <c r="D8" t="s">
        <v>796</v>
      </c>
    </row>
    <row r="9" spans="1:4">
      <c r="A9" s="1062">
        <v>8</v>
      </c>
      <c r="B9" t="s">
        <v>783</v>
      </c>
      <c r="C9" t="s">
        <v>797</v>
      </c>
      <c r="D9" t="s">
        <v>798</v>
      </c>
    </row>
    <row r="10" spans="1:4">
      <c r="A10" s="1062">
        <v>9</v>
      </c>
      <c r="B10" t="s">
        <v>799</v>
      </c>
      <c r="C10" t="s">
        <v>799</v>
      </c>
      <c r="D10" t="s">
        <v>800</v>
      </c>
    </row>
    <row r="11" spans="1:4">
      <c r="A11" s="1062">
        <v>10</v>
      </c>
      <c r="B11" t="s">
        <v>799</v>
      </c>
      <c r="C11" t="s">
        <v>801</v>
      </c>
      <c r="D11" t="s">
        <v>802</v>
      </c>
    </row>
    <row r="12" spans="1:4">
      <c r="A12" s="1062">
        <v>11</v>
      </c>
      <c r="B12" t="s">
        <v>799</v>
      </c>
      <c r="C12" t="s">
        <v>803</v>
      </c>
      <c r="D12" t="s">
        <v>804</v>
      </c>
    </row>
    <row r="13" spans="1:4">
      <c r="A13" s="1062">
        <v>12</v>
      </c>
      <c r="B13" t="s">
        <v>799</v>
      </c>
      <c r="C13" t="s">
        <v>805</v>
      </c>
      <c r="D13" t="s">
        <v>806</v>
      </c>
    </row>
    <row r="14" spans="1:4">
      <c r="A14" s="1062">
        <v>13</v>
      </c>
      <c r="B14" t="s">
        <v>799</v>
      </c>
      <c r="C14" t="s">
        <v>807</v>
      </c>
      <c r="D14" t="s">
        <v>808</v>
      </c>
    </row>
    <row r="15" spans="1:4">
      <c r="A15" s="1062">
        <v>14</v>
      </c>
      <c r="B15" t="s">
        <v>799</v>
      </c>
      <c r="C15" t="s">
        <v>809</v>
      </c>
      <c r="D15" t="s">
        <v>810</v>
      </c>
    </row>
    <row r="16" spans="1:4">
      <c r="A16" s="1062">
        <v>15</v>
      </c>
      <c r="B16" t="s">
        <v>799</v>
      </c>
      <c r="C16" t="s">
        <v>811</v>
      </c>
      <c r="D16" t="s">
        <v>812</v>
      </c>
    </row>
    <row r="17" spans="1:4">
      <c r="A17" s="1062">
        <v>16</v>
      </c>
      <c r="B17" t="s">
        <v>813</v>
      </c>
      <c r="C17" t="s">
        <v>813</v>
      </c>
      <c r="D17" t="s">
        <v>814</v>
      </c>
    </row>
    <row r="18" spans="1:4">
      <c r="A18" s="1062">
        <v>17</v>
      </c>
      <c r="B18" t="s">
        <v>815</v>
      </c>
      <c r="C18" t="s">
        <v>817</v>
      </c>
      <c r="D18" t="s">
        <v>818</v>
      </c>
    </row>
    <row r="19" spans="1:4">
      <c r="A19" s="1062">
        <v>18</v>
      </c>
      <c r="B19" t="s">
        <v>815</v>
      </c>
      <c r="C19" t="s">
        <v>815</v>
      </c>
      <c r="D19" t="s">
        <v>816</v>
      </c>
    </row>
    <row r="20" spans="1:4">
      <c r="A20" s="1062">
        <v>19</v>
      </c>
      <c r="B20" t="s">
        <v>815</v>
      </c>
      <c r="C20" t="s">
        <v>819</v>
      </c>
      <c r="D20" t="s">
        <v>820</v>
      </c>
    </row>
    <row r="21" spans="1:4">
      <c r="A21" s="1062">
        <v>20</v>
      </c>
      <c r="B21" t="s">
        <v>815</v>
      </c>
      <c r="C21" t="s">
        <v>821</v>
      </c>
      <c r="D21" t="s">
        <v>822</v>
      </c>
    </row>
    <row r="22" spans="1:4">
      <c r="A22" s="1062">
        <v>21</v>
      </c>
      <c r="B22" t="s">
        <v>815</v>
      </c>
      <c r="C22" t="s">
        <v>823</v>
      </c>
      <c r="D22" t="s">
        <v>824</v>
      </c>
    </row>
    <row r="23" spans="1:4">
      <c r="A23" s="1062">
        <v>22</v>
      </c>
      <c r="B23" t="s">
        <v>815</v>
      </c>
      <c r="C23" t="s">
        <v>825</v>
      </c>
      <c r="D23" t="s">
        <v>826</v>
      </c>
    </row>
    <row r="24" spans="1:4">
      <c r="A24" s="1062">
        <v>23</v>
      </c>
      <c r="B24" t="s">
        <v>815</v>
      </c>
      <c r="C24" t="s">
        <v>827</v>
      </c>
      <c r="D24" t="s">
        <v>828</v>
      </c>
    </row>
    <row r="25" spans="1:4">
      <c r="A25" s="1062">
        <v>24</v>
      </c>
      <c r="B25" t="s">
        <v>815</v>
      </c>
      <c r="C25" t="s">
        <v>829</v>
      </c>
      <c r="D25" t="s">
        <v>830</v>
      </c>
    </row>
    <row r="26" spans="1:4">
      <c r="A26" s="1062">
        <v>25</v>
      </c>
      <c r="B26" t="s">
        <v>815</v>
      </c>
      <c r="C26" t="s">
        <v>831</v>
      </c>
      <c r="D26" t="s">
        <v>832</v>
      </c>
    </row>
    <row r="27" spans="1:4">
      <c r="A27" s="1062">
        <v>26</v>
      </c>
      <c r="B27" t="s">
        <v>815</v>
      </c>
      <c r="C27" t="s">
        <v>833</v>
      </c>
      <c r="D27" t="s">
        <v>834</v>
      </c>
    </row>
    <row r="28" spans="1:4">
      <c r="A28" s="1062">
        <v>27</v>
      </c>
      <c r="B28" t="s">
        <v>815</v>
      </c>
      <c r="C28" t="s">
        <v>835</v>
      </c>
      <c r="D28" t="s">
        <v>836</v>
      </c>
    </row>
    <row r="29" spans="1:4">
      <c r="A29" s="1062">
        <v>28</v>
      </c>
      <c r="B29" t="s">
        <v>837</v>
      </c>
      <c r="C29" t="s">
        <v>837</v>
      </c>
      <c r="D29" t="s">
        <v>838</v>
      </c>
    </row>
    <row r="30" spans="1:4">
      <c r="A30" s="1062">
        <v>29</v>
      </c>
      <c r="B30" t="s">
        <v>839</v>
      </c>
      <c r="C30" t="s">
        <v>839</v>
      </c>
      <c r="D30" t="s">
        <v>840</v>
      </c>
    </row>
    <row r="31" spans="1:4">
      <c r="A31" s="1062">
        <v>30</v>
      </c>
      <c r="B31" t="s">
        <v>841</v>
      </c>
      <c r="C31" t="s">
        <v>841</v>
      </c>
      <c r="D31" t="s">
        <v>842</v>
      </c>
    </row>
    <row r="32" spans="1:4">
      <c r="A32" s="1062">
        <v>31</v>
      </c>
      <c r="B32" t="s">
        <v>843</v>
      </c>
      <c r="C32" t="s">
        <v>845</v>
      </c>
      <c r="D32" t="s">
        <v>846</v>
      </c>
    </row>
    <row r="33" spans="1:4">
      <c r="A33" s="1062">
        <v>32</v>
      </c>
      <c r="B33" t="s">
        <v>843</v>
      </c>
      <c r="C33" t="s">
        <v>847</v>
      </c>
      <c r="D33" t="s">
        <v>848</v>
      </c>
    </row>
    <row r="34" spans="1:4">
      <c r="A34" s="1062">
        <v>33</v>
      </c>
      <c r="B34" t="s">
        <v>843</v>
      </c>
      <c r="C34" t="s">
        <v>849</v>
      </c>
      <c r="D34" t="s">
        <v>850</v>
      </c>
    </row>
    <row r="35" spans="1:4">
      <c r="A35" s="1062">
        <v>34</v>
      </c>
      <c r="B35" t="s">
        <v>843</v>
      </c>
      <c r="C35" t="s">
        <v>843</v>
      </c>
      <c r="D35" t="s">
        <v>844</v>
      </c>
    </row>
    <row r="36" spans="1:4">
      <c r="A36" s="1062">
        <v>35</v>
      </c>
      <c r="B36" t="s">
        <v>843</v>
      </c>
      <c r="C36" t="s">
        <v>851</v>
      </c>
      <c r="D36" t="s">
        <v>852</v>
      </c>
    </row>
    <row r="37" spans="1:4">
      <c r="A37" s="1062">
        <v>36</v>
      </c>
      <c r="B37" t="s">
        <v>843</v>
      </c>
      <c r="C37" t="s">
        <v>853</v>
      </c>
      <c r="D37" t="s">
        <v>854</v>
      </c>
    </row>
    <row r="38" spans="1:4">
      <c r="A38" s="1062">
        <v>37</v>
      </c>
      <c r="B38" t="s">
        <v>843</v>
      </c>
      <c r="C38" t="s">
        <v>855</v>
      </c>
      <c r="D38" t="s">
        <v>856</v>
      </c>
    </row>
    <row r="39" spans="1:4">
      <c r="A39" s="1062">
        <v>38</v>
      </c>
      <c r="B39" t="s">
        <v>843</v>
      </c>
      <c r="C39" t="s">
        <v>857</v>
      </c>
      <c r="D39" t="s">
        <v>858</v>
      </c>
    </row>
    <row r="40" spans="1:4">
      <c r="A40" s="1062">
        <v>39</v>
      </c>
      <c r="B40" t="s">
        <v>843</v>
      </c>
      <c r="C40" t="s">
        <v>859</v>
      </c>
      <c r="D40" t="s">
        <v>860</v>
      </c>
    </row>
    <row r="41" spans="1:4">
      <c r="A41" s="1062">
        <v>40</v>
      </c>
      <c r="B41" t="s">
        <v>861</v>
      </c>
      <c r="C41" t="s">
        <v>861</v>
      </c>
      <c r="D41" t="s">
        <v>862</v>
      </c>
    </row>
    <row r="42" spans="1:4">
      <c r="A42" s="1062">
        <v>41</v>
      </c>
      <c r="B42" t="s">
        <v>863</v>
      </c>
      <c r="C42" t="s">
        <v>865</v>
      </c>
      <c r="D42" t="s">
        <v>866</v>
      </c>
    </row>
    <row r="43" spans="1:4">
      <c r="A43" s="1062">
        <v>42</v>
      </c>
      <c r="B43" t="s">
        <v>863</v>
      </c>
      <c r="C43" t="s">
        <v>867</v>
      </c>
      <c r="D43" t="s">
        <v>868</v>
      </c>
    </row>
    <row r="44" spans="1:4">
      <c r="A44" s="1062">
        <v>43</v>
      </c>
      <c r="B44" t="s">
        <v>863</v>
      </c>
      <c r="C44" t="s">
        <v>869</v>
      </c>
      <c r="D44" t="s">
        <v>870</v>
      </c>
    </row>
    <row r="45" spans="1:4">
      <c r="A45" s="1062">
        <v>44</v>
      </c>
      <c r="B45" t="s">
        <v>863</v>
      </c>
      <c r="C45" t="s">
        <v>871</v>
      </c>
      <c r="D45" t="s">
        <v>872</v>
      </c>
    </row>
    <row r="46" spans="1:4">
      <c r="A46" s="1062">
        <v>45</v>
      </c>
      <c r="B46" t="s">
        <v>863</v>
      </c>
      <c r="C46" t="s">
        <v>873</v>
      </c>
      <c r="D46" t="s">
        <v>874</v>
      </c>
    </row>
    <row r="47" spans="1:4">
      <c r="A47" s="1062">
        <v>46</v>
      </c>
      <c r="B47" t="s">
        <v>863</v>
      </c>
      <c r="C47" t="s">
        <v>875</v>
      </c>
      <c r="D47" t="s">
        <v>876</v>
      </c>
    </row>
    <row r="48" spans="1:4">
      <c r="A48" s="1062">
        <v>47</v>
      </c>
      <c r="B48" t="s">
        <v>863</v>
      </c>
      <c r="C48" t="s">
        <v>863</v>
      </c>
      <c r="D48" t="s">
        <v>864</v>
      </c>
    </row>
    <row r="49" spans="1:4">
      <c r="A49" s="1062">
        <v>48</v>
      </c>
      <c r="B49" t="s">
        <v>863</v>
      </c>
      <c r="C49" t="s">
        <v>877</v>
      </c>
      <c r="D49" t="s">
        <v>878</v>
      </c>
    </row>
    <row r="50" spans="1:4">
      <c r="A50" s="1062">
        <v>49</v>
      </c>
      <c r="B50" t="s">
        <v>863</v>
      </c>
      <c r="C50" t="s">
        <v>879</v>
      </c>
      <c r="D50" t="s">
        <v>880</v>
      </c>
    </row>
    <row r="51" spans="1:4">
      <c r="A51" s="1062">
        <v>50</v>
      </c>
      <c r="B51" t="s">
        <v>881</v>
      </c>
      <c r="C51" t="s">
        <v>881</v>
      </c>
      <c r="D51" t="s">
        <v>882</v>
      </c>
    </row>
    <row r="52" spans="1:4">
      <c r="A52" s="1062">
        <v>51</v>
      </c>
      <c r="B52" t="s">
        <v>883</v>
      </c>
      <c r="C52" t="s">
        <v>885</v>
      </c>
      <c r="D52" t="s">
        <v>886</v>
      </c>
    </row>
    <row r="53" spans="1:4">
      <c r="A53" s="1062">
        <v>52</v>
      </c>
      <c r="B53" t="s">
        <v>883</v>
      </c>
      <c r="C53" t="s">
        <v>887</v>
      </c>
      <c r="D53" t="s">
        <v>888</v>
      </c>
    </row>
    <row r="54" spans="1:4">
      <c r="A54" s="1062">
        <v>53</v>
      </c>
      <c r="B54" t="s">
        <v>883</v>
      </c>
      <c r="C54" t="s">
        <v>889</v>
      </c>
      <c r="D54" t="s">
        <v>890</v>
      </c>
    </row>
    <row r="55" spans="1:4">
      <c r="A55" s="1062">
        <v>54</v>
      </c>
      <c r="B55" t="s">
        <v>883</v>
      </c>
      <c r="C55" t="s">
        <v>891</v>
      </c>
      <c r="D55" t="s">
        <v>892</v>
      </c>
    </row>
    <row r="56" spans="1:4">
      <c r="A56" s="1062">
        <v>55</v>
      </c>
      <c r="B56" t="s">
        <v>883</v>
      </c>
      <c r="C56" t="s">
        <v>883</v>
      </c>
      <c r="D56" t="s">
        <v>884</v>
      </c>
    </row>
    <row r="57" spans="1:4">
      <c r="A57" s="1062">
        <v>56</v>
      </c>
      <c r="B57" t="s">
        <v>883</v>
      </c>
      <c r="C57" t="s">
        <v>893</v>
      </c>
      <c r="D57" t="s">
        <v>894</v>
      </c>
    </row>
    <row r="58" spans="1:4">
      <c r="A58" s="1062">
        <v>57</v>
      </c>
      <c r="B58" t="s">
        <v>883</v>
      </c>
      <c r="C58" t="s">
        <v>895</v>
      </c>
      <c r="D58" t="s">
        <v>896</v>
      </c>
    </row>
    <row r="59" spans="1:4">
      <c r="A59" s="1062">
        <v>58</v>
      </c>
      <c r="B59" t="s">
        <v>883</v>
      </c>
      <c r="C59" t="s">
        <v>897</v>
      </c>
      <c r="D59" t="s">
        <v>898</v>
      </c>
    </row>
    <row r="60" spans="1:4">
      <c r="A60" s="1062">
        <v>59</v>
      </c>
      <c r="B60" t="s">
        <v>883</v>
      </c>
      <c r="C60" t="s">
        <v>899</v>
      </c>
      <c r="D60" t="s">
        <v>900</v>
      </c>
    </row>
    <row r="61" spans="1:4">
      <c r="A61" s="1062">
        <v>60</v>
      </c>
      <c r="B61" t="s">
        <v>883</v>
      </c>
      <c r="C61" t="s">
        <v>901</v>
      </c>
      <c r="D61" t="s">
        <v>902</v>
      </c>
    </row>
    <row r="62" spans="1:4">
      <c r="A62" s="1062">
        <v>61</v>
      </c>
      <c r="B62" t="s">
        <v>883</v>
      </c>
      <c r="C62" t="s">
        <v>903</v>
      </c>
      <c r="D62" t="s">
        <v>904</v>
      </c>
    </row>
    <row r="63" spans="1:4">
      <c r="A63" s="1062">
        <v>62</v>
      </c>
      <c r="B63" t="s">
        <v>883</v>
      </c>
      <c r="C63" t="s">
        <v>905</v>
      </c>
      <c r="D63" t="s">
        <v>906</v>
      </c>
    </row>
    <row r="64" spans="1:4">
      <c r="A64" s="1062">
        <v>63</v>
      </c>
      <c r="B64" t="s">
        <v>907</v>
      </c>
      <c r="C64" t="s">
        <v>907</v>
      </c>
      <c r="D64" t="s">
        <v>908</v>
      </c>
    </row>
    <row r="65" spans="1:4">
      <c r="A65" s="1062">
        <v>64</v>
      </c>
      <c r="B65" t="s">
        <v>909</v>
      </c>
      <c r="C65" t="s">
        <v>909</v>
      </c>
      <c r="D65" t="s">
        <v>910</v>
      </c>
    </row>
    <row r="66" spans="1:4">
      <c r="A66" s="1062">
        <v>65</v>
      </c>
      <c r="B66" t="s">
        <v>911</v>
      </c>
      <c r="C66" t="s">
        <v>911</v>
      </c>
      <c r="D66" t="s">
        <v>912</v>
      </c>
    </row>
    <row r="67" spans="1:4">
      <c r="A67" s="1062">
        <v>66</v>
      </c>
      <c r="B67" t="s">
        <v>913</v>
      </c>
      <c r="C67" t="s">
        <v>915</v>
      </c>
      <c r="D67" t="s">
        <v>916</v>
      </c>
    </row>
    <row r="68" spans="1:4">
      <c r="A68" s="1062">
        <v>67</v>
      </c>
      <c r="B68" t="s">
        <v>913</v>
      </c>
      <c r="C68" t="s">
        <v>917</v>
      </c>
      <c r="D68" t="s">
        <v>918</v>
      </c>
    </row>
    <row r="69" spans="1:4">
      <c r="A69" s="1062">
        <v>68</v>
      </c>
      <c r="B69" t="s">
        <v>913</v>
      </c>
      <c r="C69" t="s">
        <v>919</v>
      </c>
      <c r="D69" t="s">
        <v>920</v>
      </c>
    </row>
    <row r="70" spans="1:4">
      <c r="A70" s="1062">
        <v>69</v>
      </c>
      <c r="B70" t="s">
        <v>913</v>
      </c>
      <c r="C70" t="s">
        <v>921</v>
      </c>
      <c r="D70" t="s">
        <v>922</v>
      </c>
    </row>
    <row r="71" spans="1:4">
      <c r="A71" s="1062">
        <v>70</v>
      </c>
      <c r="B71" t="s">
        <v>913</v>
      </c>
      <c r="C71" t="s">
        <v>923</v>
      </c>
      <c r="D71" t="s">
        <v>924</v>
      </c>
    </row>
    <row r="72" spans="1:4">
      <c r="A72" s="1062">
        <v>71</v>
      </c>
      <c r="B72" t="s">
        <v>913</v>
      </c>
      <c r="C72" t="s">
        <v>925</v>
      </c>
      <c r="D72" t="s">
        <v>926</v>
      </c>
    </row>
    <row r="73" spans="1:4">
      <c r="A73" s="1062">
        <v>72</v>
      </c>
      <c r="B73" t="s">
        <v>913</v>
      </c>
      <c r="C73" t="s">
        <v>927</v>
      </c>
      <c r="D73" t="s">
        <v>928</v>
      </c>
    </row>
    <row r="74" spans="1:4">
      <c r="A74" s="1062">
        <v>73</v>
      </c>
      <c r="B74" t="s">
        <v>913</v>
      </c>
      <c r="C74" t="s">
        <v>913</v>
      </c>
      <c r="D74" t="s">
        <v>914</v>
      </c>
    </row>
    <row r="75" spans="1:4">
      <c r="A75" s="1062">
        <v>74</v>
      </c>
      <c r="B75" t="s">
        <v>913</v>
      </c>
      <c r="C75" t="s">
        <v>929</v>
      </c>
      <c r="D75" t="s">
        <v>930</v>
      </c>
    </row>
    <row r="76" spans="1:4">
      <c r="A76" s="1062">
        <v>75</v>
      </c>
      <c r="B76" t="s">
        <v>931</v>
      </c>
      <c r="C76" t="s">
        <v>931</v>
      </c>
      <c r="D76" t="s">
        <v>932</v>
      </c>
    </row>
    <row r="77" spans="1:4">
      <c r="A77" s="1062">
        <v>76</v>
      </c>
      <c r="B77" t="s">
        <v>933</v>
      </c>
      <c r="C77" t="s">
        <v>935</v>
      </c>
      <c r="D77" t="s">
        <v>936</v>
      </c>
    </row>
    <row r="78" spans="1:4">
      <c r="A78" s="1062">
        <v>77</v>
      </c>
      <c r="B78" t="s">
        <v>933</v>
      </c>
      <c r="C78" t="s">
        <v>937</v>
      </c>
      <c r="D78" t="s">
        <v>938</v>
      </c>
    </row>
    <row r="79" spans="1:4">
      <c r="A79" s="1062">
        <v>78</v>
      </c>
      <c r="B79" t="s">
        <v>933</v>
      </c>
      <c r="C79" t="s">
        <v>939</v>
      </c>
      <c r="D79" t="s">
        <v>940</v>
      </c>
    </row>
    <row r="80" spans="1:4">
      <c r="A80" s="1062">
        <v>79</v>
      </c>
      <c r="B80" t="s">
        <v>933</v>
      </c>
      <c r="C80" t="s">
        <v>941</v>
      </c>
      <c r="D80" t="s">
        <v>942</v>
      </c>
    </row>
    <row r="81" spans="1:4">
      <c r="A81" s="1062">
        <v>80</v>
      </c>
      <c r="B81" t="s">
        <v>933</v>
      </c>
      <c r="C81" t="s">
        <v>943</v>
      </c>
      <c r="D81" t="s">
        <v>944</v>
      </c>
    </row>
    <row r="82" spans="1:4">
      <c r="A82" s="1062">
        <v>81</v>
      </c>
      <c r="B82" t="s">
        <v>933</v>
      </c>
      <c r="C82" t="s">
        <v>945</v>
      </c>
      <c r="D82" t="s">
        <v>946</v>
      </c>
    </row>
    <row r="83" spans="1:4">
      <c r="A83" s="1062">
        <v>82</v>
      </c>
      <c r="B83" t="s">
        <v>933</v>
      </c>
      <c r="C83" t="s">
        <v>947</v>
      </c>
      <c r="D83" t="s">
        <v>948</v>
      </c>
    </row>
    <row r="84" spans="1:4">
      <c r="A84" s="1062">
        <v>83</v>
      </c>
      <c r="B84" t="s">
        <v>933</v>
      </c>
      <c r="C84" t="s">
        <v>949</v>
      </c>
      <c r="D84" t="s">
        <v>950</v>
      </c>
    </row>
    <row r="85" spans="1:4">
      <c r="A85" s="1062">
        <v>84</v>
      </c>
      <c r="B85" t="s">
        <v>933</v>
      </c>
      <c r="C85" t="s">
        <v>933</v>
      </c>
      <c r="D85" t="s">
        <v>934</v>
      </c>
    </row>
    <row r="86" spans="1:4">
      <c r="A86" s="1062">
        <v>85</v>
      </c>
      <c r="B86" t="s">
        <v>933</v>
      </c>
      <c r="C86" t="s">
        <v>951</v>
      </c>
      <c r="D86" t="s">
        <v>952</v>
      </c>
    </row>
    <row r="87" spans="1:4">
      <c r="A87" s="1062">
        <v>86</v>
      </c>
      <c r="B87" t="s">
        <v>933</v>
      </c>
      <c r="C87" t="s">
        <v>953</v>
      </c>
      <c r="D87" t="s">
        <v>954</v>
      </c>
    </row>
    <row r="88" spans="1:4">
      <c r="A88" s="1062">
        <v>87</v>
      </c>
      <c r="B88" t="s">
        <v>933</v>
      </c>
      <c r="C88" t="s">
        <v>955</v>
      </c>
      <c r="D88" t="s">
        <v>956</v>
      </c>
    </row>
    <row r="89" spans="1:4">
      <c r="A89" s="1062">
        <v>88</v>
      </c>
      <c r="B89" t="s">
        <v>933</v>
      </c>
      <c r="C89" t="s">
        <v>957</v>
      </c>
      <c r="D89" t="s">
        <v>958</v>
      </c>
    </row>
    <row r="90" spans="1:4">
      <c r="A90" s="1062">
        <v>89</v>
      </c>
      <c r="B90" t="s">
        <v>933</v>
      </c>
      <c r="C90" t="s">
        <v>959</v>
      </c>
      <c r="D90" t="s">
        <v>960</v>
      </c>
    </row>
    <row r="91" spans="1:4">
      <c r="A91" s="1062">
        <v>90</v>
      </c>
      <c r="B91" t="s">
        <v>961</v>
      </c>
      <c r="C91" t="s">
        <v>961</v>
      </c>
      <c r="D91" t="s">
        <v>962</v>
      </c>
    </row>
    <row r="92" spans="1:4">
      <c r="A92" s="1062">
        <v>91</v>
      </c>
      <c r="B92" t="s">
        <v>963</v>
      </c>
      <c r="C92" t="s">
        <v>963</v>
      </c>
      <c r="D92" t="s">
        <v>964</v>
      </c>
    </row>
    <row r="93" spans="1:4">
      <c r="A93" s="1062">
        <v>92</v>
      </c>
      <c r="B93" t="s">
        <v>965</v>
      </c>
      <c r="C93" t="s">
        <v>967</v>
      </c>
      <c r="D93" t="s">
        <v>968</v>
      </c>
    </row>
    <row r="94" spans="1:4">
      <c r="A94" s="1062">
        <v>93</v>
      </c>
      <c r="B94" t="s">
        <v>965</v>
      </c>
      <c r="C94" t="s">
        <v>969</v>
      </c>
      <c r="D94" t="s">
        <v>970</v>
      </c>
    </row>
    <row r="95" spans="1:4">
      <c r="A95" s="1062">
        <v>94</v>
      </c>
      <c r="B95" t="s">
        <v>965</v>
      </c>
      <c r="C95" t="s">
        <v>971</v>
      </c>
      <c r="D95" t="s">
        <v>972</v>
      </c>
    </row>
    <row r="96" spans="1:4">
      <c r="A96" s="1062">
        <v>95</v>
      </c>
      <c r="B96" t="s">
        <v>965</v>
      </c>
      <c r="C96" t="s">
        <v>973</v>
      </c>
      <c r="D96" t="s">
        <v>974</v>
      </c>
    </row>
    <row r="97" spans="1:4">
      <c r="A97" s="1062">
        <v>96</v>
      </c>
      <c r="B97" t="s">
        <v>965</v>
      </c>
      <c r="C97" t="s">
        <v>975</v>
      </c>
      <c r="D97" t="s">
        <v>976</v>
      </c>
    </row>
    <row r="98" spans="1:4">
      <c r="A98" s="1062">
        <v>97</v>
      </c>
      <c r="B98" t="s">
        <v>965</v>
      </c>
      <c r="C98" t="s">
        <v>977</v>
      </c>
      <c r="D98" t="s">
        <v>978</v>
      </c>
    </row>
    <row r="99" spans="1:4">
      <c r="A99" s="1062">
        <v>98</v>
      </c>
      <c r="B99" t="s">
        <v>965</v>
      </c>
      <c r="C99" t="s">
        <v>979</v>
      </c>
      <c r="D99" t="s">
        <v>980</v>
      </c>
    </row>
    <row r="100" spans="1:4">
      <c r="A100" s="1062">
        <v>99</v>
      </c>
      <c r="B100" t="s">
        <v>965</v>
      </c>
      <c r="C100" t="s">
        <v>981</v>
      </c>
      <c r="D100" t="s">
        <v>982</v>
      </c>
    </row>
    <row r="101" spans="1:4">
      <c r="A101" s="1062">
        <v>100</v>
      </c>
      <c r="B101" t="s">
        <v>965</v>
      </c>
      <c r="C101" t="s">
        <v>983</v>
      </c>
      <c r="D101" t="s">
        <v>984</v>
      </c>
    </row>
    <row r="102" spans="1:4">
      <c r="A102" s="1062">
        <v>101</v>
      </c>
      <c r="B102" t="s">
        <v>965</v>
      </c>
      <c r="C102" t="s">
        <v>965</v>
      </c>
      <c r="D102" t="s">
        <v>966</v>
      </c>
    </row>
    <row r="103" spans="1:4">
      <c r="A103" s="1062">
        <v>102</v>
      </c>
      <c r="B103" t="s">
        <v>965</v>
      </c>
      <c r="C103" t="s">
        <v>985</v>
      </c>
      <c r="D103" t="s">
        <v>986</v>
      </c>
    </row>
    <row r="104" spans="1:4">
      <c r="A104" s="1062">
        <v>103</v>
      </c>
      <c r="B104" t="s">
        <v>965</v>
      </c>
      <c r="C104" t="s">
        <v>987</v>
      </c>
      <c r="D104" t="s">
        <v>988</v>
      </c>
    </row>
    <row r="105" spans="1:4">
      <c r="A105" s="1062">
        <v>104</v>
      </c>
      <c r="B105" t="s">
        <v>965</v>
      </c>
      <c r="C105" t="s">
        <v>989</v>
      </c>
      <c r="D105" t="s">
        <v>990</v>
      </c>
    </row>
    <row r="106" spans="1:4">
      <c r="A106" s="1062">
        <v>105</v>
      </c>
      <c r="B106" t="s">
        <v>991</v>
      </c>
      <c r="C106" t="s">
        <v>991</v>
      </c>
      <c r="D106" t="s">
        <v>992</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601</v>
      </c>
    </row>
    <row r="5" spans="2:4">
      <c r="B5" s="53" t="s">
        <v>223</v>
      </c>
    </row>
    <row r="6" spans="2:4" ht="22.5">
      <c r="B6" s="53" t="s">
        <v>267</v>
      </c>
    </row>
    <row r="7" spans="2:4" ht="22.5">
      <c r="B7" s="53" t="s">
        <v>268</v>
      </c>
    </row>
    <row r="8" spans="2:4" ht="22.5">
      <c r="B8" s="53" t="s">
        <v>269</v>
      </c>
    </row>
    <row r="9" spans="2:4" ht="22.5">
      <c r="B9" s="53" t="s">
        <v>504</v>
      </c>
    </row>
    <row r="10" spans="2:4" ht="56.25">
      <c r="B10" s="53" t="s">
        <v>764</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600</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1"/>
  <sheetViews>
    <sheetView showGridLines="0" topLeftCell="C4" zoomScaleNormal="100" workbookViewId="0">
      <selection activeCell="R41" sqref="R4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4" t="s">
        <v>709</v>
      </c>
      <c r="E5" s="1165"/>
      <c r="F5" s="1165"/>
      <c r="G5" s="1165"/>
      <c r="H5" s="1165"/>
      <c r="I5" s="1165"/>
      <c r="J5" s="1166"/>
      <c r="K5" s="437"/>
      <c r="L5" s="176"/>
      <c r="M5" s="176"/>
      <c r="N5" s="176"/>
      <c r="O5" s="176"/>
      <c r="P5" s="176"/>
      <c r="Q5" s="176"/>
      <c r="R5" s="176"/>
      <c r="S5" s="569"/>
      <c r="T5" s="569"/>
      <c r="U5" s="569"/>
      <c r="V5" s="569"/>
      <c r="W5" s="176"/>
    </row>
    <row r="6" spans="1:24" s="470" customFormat="1" ht="3" customHeight="1">
      <c r="A6" s="312"/>
      <c r="B6" s="312"/>
      <c r="D6" s="1196"/>
      <c r="E6" s="1197"/>
      <c r="F6" s="1197"/>
      <c r="G6" s="1197"/>
      <c r="H6" s="1197"/>
      <c r="I6" s="1197"/>
      <c r="J6" s="1198"/>
      <c r="S6" s="647"/>
      <c r="T6" s="647"/>
      <c r="U6" s="647"/>
      <c r="V6" s="647"/>
    </row>
    <row r="7" spans="1:24" s="470" customFormat="1" ht="5.25" hidden="1" customHeight="1">
      <c r="A7" s="312"/>
      <c r="B7" s="312"/>
      <c r="E7" s="1199"/>
      <c r="F7" s="1199"/>
      <c r="G7" s="1195"/>
      <c r="H7" s="1195"/>
      <c r="I7" s="1195"/>
      <c r="J7" s="1195"/>
      <c r="S7" s="647"/>
      <c r="T7" s="647"/>
      <c r="U7" s="647"/>
      <c r="V7" s="647"/>
    </row>
    <row r="8" spans="1:24" s="470" customFormat="1" ht="5.25" hidden="1" customHeight="1">
      <c r="A8" s="312"/>
      <c r="B8" s="312"/>
      <c r="E8" s="1199"/>
      <c r="F8" s="1199"/>
      <c r="G8" s="1195"/>
      <c r="H8" s="1195"/>
      <c r="I8" s="1195"/>
      <c r="J8" s="1195"/>
      <c r="S8" s="647"/>
      <c r="T8" s="647"/>
      <c r="U8" s="647"/>
      <c r="V8" s="647"/>
    </row>
    <row r="9" spans="1:24" s="470" customFormat="1" ht="5.25" hidden="1" customHeight="1">
      <c r="A9" s="312"/>
      <c r="B9" s="312"/>
      <c r="E9" s="1199"/>
      <c r="F9" s="1199"/>
      <c r="G9" s="1195"/>
      <c r="H9" s="1195"/>
      <c r="I9" s="1195"/>
      <c r="J9" s="1195"/>
      <c r="S9" s="647"/>
      <c r="T9" s="647"/>
      <c r="U9" s="647"/>
      <c r="V9" s="647"/>
    </row>
    <row r="10" spans="1:24" s="647" customFormat="1" ht="5.25" hidden="1">
      <c r="A10" s="312"/>
      <c r="B10" s="312"/>
      <c r="E10" s="1200"/>
      <c r="F10" s="1200"/>
      <c r="G10" s="842"/>
      <c r="H10" s="466"/>
      <c r="I10" s="795"/>
      <c r="J10" s="795"/>
    </row>
    <row r="11" spans="1:24" s="159" customFormat="1" ht="18.75" hidden="1" customHeight="1">
      <c r="A11" s="312"/>
      <c r="B11" s="312"/>
      <c r="D11" s="152"/>
      <c r="E11" s="1201" t="s">
        <v>716</v>
      </c>
      <c r="F11" s="1201"/>
      <c r="G11" s="1125"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1" t="s">
        <v>717</v>
      </c>
      <c r="F12" s="1201"/>
      <c r="G12" s="1125"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4"/>
      <c r="F13" s="1194"/>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3" t="s">
        <v>92</v>
      </c>
      <c r="E17" s="1193" t="s">
        <v>297</v>
      </c>
      <c r="F17" s="1193" t="s">
        <v>80</v>
      </c>
      <c r="G17" s="1193" t="s">
        <v>439</v>
      </c>
      <c r="H17" s="1193" t="s">
        <v>92</v>
      </c>
      <c r="I17" s="1193"/>
      <c r="J17" s="1193" t="s">
        <v>20</v>
      </c>
      <c r="K17" s="1205" t="s">
        <v>479</v>
      </c>
      <c r="L17" s="1205"/>
      <c r="M17" s="1205"/>
      <c r="N17" s="1205"/>
      <c r="O17" s="1205" t="s">
        <v>707</v>
      </c>
      <c r="P17" s="1205"/>
      <c r="Q17" s="1205"/>
      <c r="R17" s="1205"/>
      <c r="S17" s="1205" t="s">
        <v>708</v>
      </c>
      <c r="T17" s="1205"/>
      <c r="U17" s="1205"/>
      <c r="V17" s="1205"/>
      <c r="W17" s="1193" t="s">
        <v>244</v>
      </c>
    </row>
    <row r="18" spans="1:24" ht="30.75" customHeight="1">
      <c r="D18" s="1193"/>
      <c r="E18" s="1193"/>
      <c r="F18" s="1193"/>
      <c r="G18" s="1193"/>
      <c r="H18" s="1193"/>
      <c r="I18" s="1193"/>
      <c r="J18" s="1193"/>
      <c r="K18" s="115" t="s">
        <v>300</v>
      </c>
      <c r="L18" s="1193" t="s">
        <v>92</v>
      </c>
      <c r="M18" s="1193"/>
      <c r="N18" s="115" t="s">
        <v>230</v>
      </c>
      <c r="O18" s="115" t="s">
        <v>300</v>
      </c>
      <c r="P18" s="1193" t="s">
        <v>92</v>
      </c>
      <c r="Q18" s="1193"/>
      <c r="R18" s="115" t="s">
        <v>230</v>
      </c>
      <c r="S18" s="542" t="s">
        <v>300</v>
      </c>
      <c r="T18" s="1193" t="s">
        <v>92</v>
      </c>
      <c r="U18" s="1193"/>
      <c r="V18" s="542" t="s">
        <v>400</v>
      </c>
      <c r="W18" s="1193"/>
    </row>
    <row r="19" spans="1:24" s="406" customFormat="1" ht="12" customHeight="1">
      <c r="A19" s="405"/>
      <c r="B19" s="405"/>
      <c r="D19" s="42" t="s">
        <v>93</v>
      </c>
      <c r="E19" s="42" t="s">
        <v>49</v>
      </c>
      <c r="F19" s="42" t="s">
        <v>50</v>
      </c>
      <c r="G19" s="42" t="s">
        <v>51</v>
      </c>
      <c r="H19" s="1202" t="s">
        <v>68</v>
      </c>
      <c r="I19" s="1202"/>
      <c r="J19" s="42" t="s">
        <v>69</v>
      </c>
      <c r="K19" s="42" t="s">
        <v>183</v>
      </c>
      <c r="L19" s="1202" t="s">
        <v>184</v>
      </c>
      <c r="M19" s="1202"/>
      <c r="N19" s="42" t="s">
        <v>208</v>
      </c>
      <c r="O19" s="42" t="s">
        <v>209</v>
      </c>
      <c r="P19" s="1202" t="s">
        <v>210</v>
      </c>
      <c r="Q19" s="1202"/>
      <c r="R19" s="42" t="s">
        <v>211</v>
      </c>
      <c r="S19" s="527" t="s">
        <v>210</v>
      </c>
      <c r="T19" s="1202" t="s">
        <v>211</v>
      </c>
      <c r="U19" s="1202"/>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6" customFormat="1" ht="17.100000000000001" customHeight="1">
      <c r="A21" s="750">
        <v>13</v>
      </c>
      <c r="C21" s="310"/>
      <c r="D21" s="1184">
        <v>1</v>
      </c>
      <c r="E21" s="1185" t="s">
        <v>768</v>
      </c>
      <c r="F21" s="1189" t="s">
        <v>1673</v>
      </c>
      <c r="G21" s="1192" t="s">
        <v>85</v>
      </c>
      <c r="H21" s="1184"/>
      <c r="I21" s="1184">
        <v>1</v>
      </c>
      <c r="J21" s="1206" t="s">
        <v>1674</v>
      </c>
      <c r="K21" s="1173" t="s">
        <v>84</v>
      </c>
      <c r="L21" s="1170"/>
      <c r="M21" s="1170" t="s">
        <v>93</v>
      </c>
      <c r="N21" s="1183" t="s">
        <v>1669</v>
      </c>
      <c r="O21" s="1173" t="s">
        <v>85</v>
      </c>
      <c r="P21" s="1170"/>
      <c r="Q21" s="1170" t="s">
        <v>93</v>
      </c>
      <c r="R21" s="1181"/>
      <c r="S21" s="1173" t="s">
        <v>85</v>
      </c>
      <c r="T21" s="1089"/>
      <c r="U21" s="1089" t="s">
        <v>93</v>
      </c>
      <c r="V21" s="1126"/>
      <c r="W21" s="308"/>
    </row>
    <row r="22" spans="1:24" s="1106" customFormat="1" ht="17.100000000000001" customHeight="1">
      <c r="A22" s="750"/>
      <c r="C22" s="749"/>
      <c r="D22" s="1184"/>
      <c r="E22" s="1186"/>
      <c r="F22" s="1190"/>
      <c r="G22" s="1192"/>
      <c r="H22" s="1184"/>
      <c r="I22" s="1184"/>
      <c r="J22" s="1207"/>
      <c r="K22" s="1173"/>
      <c r="L22" s="1170"/>
      <c r="M22" s="1170"/>
      <c r="N22" s="1183"/>
      <c r="O22" s="1173"/>
      <c r="P22" s="1170"/>
      <c r="Q22" s="1170"/>
      <c r="R22" s="1181"/>
      <c r="S22" s="1173"/>
      <c r="T22" s="1091"/>
      <c r="U22" s="746"/>
      <c r="V22" s="747"/>
      <c r="W22" s="748"/>
    </row>
    <row r="23" spans="1:24" s="1106" customFormat="1" ht="17.100000000000001" customHeight="1">
      <c r="A23" s="750"/>
      <c r="C23" s="749"/>
      <c r="D23" s="1177"/>
      <c r="E23" s="1187"/>
      <c r="F23" s="1190"/>
      <c r="G23" s="1180"/>
      <c r="H23" s="1177"/>
      <c r="I23" s="1177"/>
      <c r="J23" s="1207"/>
      <c r="K23" s="1180"/>
      <c r="L23" s="1177"/>
      <c r="M23" s="1177"/>
      <c r="N23" s="1181"/>
      <c r="O23" s="1180"/>
      <c r="P23" s="1117"/>
      <c r="Q23" s="746"/>
      <c r="R23" s="747"/>
      <c r="S23" s="743"/>
      <c r="T23" s="743"/>
      <c r="U23" s="743"/>
      <c r="V23" s="743"/>
      <c r="W23" s="748"/>
    </row>
    <row r="24" spans="1:24" s="1106" customFormat="1" ht="17.100000000000001" customHeight="1">
      <c r="A24" s="750"/>
      <c r="C24" s="749"/>
      <c r="D24" s="1177"/>
      <c r="E24" s="1187"/>
      <c r="F24" s="1190"/>
      <c r="G24" s="1180"/>
      <c r="H24" s="1177"/>
      <c r="I24" s="1177"/>
      <c r="J24" s="1207"/>
      <c r="K24" s="1180"/>
      <c r="L24" s="1174"/>
      <c r="M24" s="1170" t="s">
        <v>49</v>
      </c>
      <c r="N24" s="1178" t="s">
        <v>1670</v>
      </c>
      <c r="O24" s="1173" t="s">
        <v>85</v>
      </c>
      <c r="P24" s="1170"/>
      <c r="Q24" s="1170" t="s">
        <v>93</v>
      </c>
      <c r="R24" s="1181"/>
      <c r="S24" s="1173" t="s">
        <v>85</v>
      </c>
      <c r="T24" s="1089"/>
      <c r="U24" s="1089" t="s">
        <v>93</v>
      </c>
      <c r="V24" s="1126"/>
      <c r="W24" s="308"/>
    </row>
    <row r="25" spans="1:24" s="1106" customFormat="1" ht="17.100000000000001" customHeight="1">
      <c r="A25" s="750"/>
      <c r="C25" s="749"/>
      <c r="D25" s="1177"/>
      <c r="E25" s="1187"/>
      <c r="F25" s="1190"/>
      <c r="G25" s="1180"/>
      <c r="H25" s="1177"/>
      <c r="I25" s="1177"/>
      <c r="J25" s="1207"/>
      <c r="K25" s="1180"/>
      <c r="L25" s="1175"/>
      <c r="M25" s="1170"/>
      <c r="N25" s="1179"/>
      <c r="O25" s="1173"/>
      <c r="P25" s="1170"/>
      <c r="Q25" s="1170"/>
      <c r="R25" s="1181"/>
      <c r="S25" s="1173"/>
      <c r="T25" s="1091"/>
      <c r="U25" s="746"/>
      <c r="V25" s="747"/>
      <c r="W25" s="748"/>
    </row>
    <row r="26" spans="1:24" s="1106" customFormat="1" ht="17.100000000000001" customHeight="1">
      <c r="A26" s="750"/>
      <c r="C26" s="749"/>
      <c r="D26" s="1177"/>
      <c r="E26" s="1187"/>
      <c r="F26" s="1190"/>
      <c r="G26" s="1180"/>
      <c r="H26" s="1177"/>
      <c r="I26" s="1177"/>
      <c r="J26" s="1207"/>
      <c r="K26" s="1180"/>
      <c r="L26" s="1176"/>
      <c r="M26" s="1177"/>
      <c r="N26" s="1172"/>
      <c r="O26" s="1180"/>
      <c r="P26" s="1117"/>
      <c r="Q26" s="746"/>
      <c r="R26" s="747"/>
      <c r="S26" s="743"/>
      <c r="T26" s="743"/>
      <c r="U26" s="743"/>
      <c r="V26" s="743"/>
      <c r="W26" s="748"/>
    </row>
    <row r="27" spans="1:24" s="1106" customFormat="1" ht="17.100000000000001" customHeight="1">
      <c r="A27" s="750"/>
      <c r="C27" s="749"/>
      <c r="D27" s="1177"/>
      <c r="E27" s="1187"/>
      <c r="F27" s="1190"/>
      <c r="G27" s="1180"/>
      <c r="H27" s="1177"/>
      <c r="I27" s="1177"/>
      <c r="J27" s="1207"/>
      <c r="K27" s="1180"/>
      <c r="L27" s="1174"/>
      <c r="M27" s="1170" t="s">
        <v>50</v>
      </c>
      <c r="N27" s="1178" t="s">
        <v>1671</v>
      </c>
      <c r="O27" s="1173" t="s">
        <v>84</v>
      </c>
      <c r="P27" s="1170"/>
      <c r="Q27" s="1170" t="s">
        <v>93</v>
      </c>
      <c r="R27" s="1171" t="s">
        <v>1675</v>
      </c>
      <c r="S27" s="1173" t="s">
        <v>85</v>
      </c>
      <c r="T27" s="1089"/>
      <c r="U27" s="1089" t="s">
        <v>93</v>
      </c>
      <c r="V27" s="1126"/>
      <c r="W27" s="308"/>
    </row>
    <row r="28" spans="1:24" s="1106" customFormat="1" ht="15" customHeight="1">
      <c r="A28" s="750"/>
      <c r="C28" s="749"/>
      <c r="D28" s="1177"/>
      <c r="E28" s="1187"/>
      <c r="F28" s="1190"/>
      <c r="G28" s="1180"/>
      <c r="H28" s="1177"/>
      <c r="I28" s="1177"/>
      <c r="J28" s="1207"/>
      <c r="K28" s="1180"/>
      <c r="L28" s="1175"/>
      <c r="M28" s="1170"/>
      <c r="N28" s="1179"/>
      <c r="O28" s="1173"/>
      <c r="P28" s="1170"/>
      <c r="Q28" s="1170"/>
      <c r="R28" s="1172"/>
      <c r="S28" s="1173"/>
      <c r="T28" s="1091"/>
      <c r="U28" s="746"/>
      <c r="V28" s="747"/>
      <c r="W28" s="748"/>
    </row>
    <row r="29" spans="1:24" s="1106" customFormat="1" ht="17.100000000000001" customHeight="1">
      <c r="A29" s="750"/>
      <c r="C29" s="749"/>
      <c r="D29" s="1177"/>
      <c r="E29" s="1187"/>
      <c r="F29" s="1190"/>
      <c r="G29" s="1180"/>
      <c r="H29" s="1177"/>
      <c r="I29" s="1177"/>
      <c r="J29" s="1207"/>
      <c r="K29" s="1180"/>
      <c r="L29" s="1175"/>
      <c r="M29" s="1170"/>
      <c r="N29" s="1179"/>
      <c r="O29" s="1173"/>
      <c r="P29" s="1174"/>
      <c r="Q29" s="1170" t="s">
        <v>49</v>
      </c>
      <c r="R29" s="1171" t="s">
        <v>1676</v>
      </c>
      <c r="S29" s="1173" t="s">
        <v>85</v>
      </c>
      <c r="T29" s="1089"/>
      <c r="U29" s="1089" t="s">
        <v>93</v>
      </c>
      <c r="V29" s="1126"/>
      <c r="W29" s="308"/>
    </row>
    <row r="30" spans="1:24" s="1106" customFormat="1" ht="15" customHeight="1">
      <c r="A30" s="750"/>
      <c r="C30" s="749"/>
      <c r="D30" s="1177"/>
      <c r="E30" s="1187"/>
      <c r="F30" s="1190"/>
      <c r="G30" s="1180"/>
      <c r="H30" s="1177"/>
      <c r="I30" s="1177"/>
      <c r="J30" s="1207"/>
      <c r="K30" s="1180"/>
      <c r="L30" s="1175"/>
      <c r="M30" s="1170"/>
      <c r="N30" s="1179"/>
      <c r="O30" s="1173"/>
      <c r="P30" s="1182"/>
      <c r="Q30" s="1170"/>
      <c r="R30" s="1172"/>
      <c r="S30" s="1173"/>
      <c r="T30" s="1091"/>
      <c r="U30" s="746"/>
      <c r="V30" s="747"/>
      <c r="W30" s="748"/>
    </row>
    <row r="31" spans="1:24" s="1106" customFormat="1" ht="17.100000000000001" customHeight="1">
      <c r="A31" s="750"/>
      <c r="C31" s="749"/>
      <c r="D31" s="1177"/>
      <c r="E31" s="1187"/>
      <c r="F31" s="1190"/>
      <c r="G31" s="1180"/>
      <c r="H31" s="1177"/>
      <c r="I31" s="1177"/>
      <c r="J31" s="1207"/>
      <c r="K31" s="1180"/>
      <c r="L31" s="1176"/>
      <c r="M31" s="1177"/>
      <c r="N31" s="1172"/>
      <c r="O31" s="1180"/>
      <c r="P31" s="1117"/>
      <c r="Q31" s="746"/>
      <c r="R31" s="747"/>
      <c r="S31" s="743"/>
      <c r="T31" s="743"/>
      <c r="U31" s="743"/>
      <c r="V31" s="743"/>
      <c r="W31" s="748"/>
    </row>
    <row r="32" spans="1:24" s="1106" customFormat="1" ht="17.100000000000001" customHeight="1">
      <c r="A32" s="750"/>
      <c r="C32" s="749"/>
      <c r="D32" s="1177"/>
      <c r="E32" s="1187"/>
      <c r="F32" s="1190"/>
      <c r="G32" s="1180"/>
      <c r="H32" s="1177"/>
      <c r="I32" s="1177"/>
      <c r="J32" s="1207"/>
      <c r="K32" s="1180"/>
      <c r="L32" s="1174"/>
      <c r="M32" s="1170" t="s">
        <v>51</v>
      </c>
      <c r="N32" s="1178" t="s">
        <v>1672</v>
      </c>
      <c r="O32" s="1173" t="s">
        <v>85</v>
      </c>
      <c r="P32" s="1170"/>
      <c r="Q32" s="1170" t="s">
        <v>93</v>
      </c>
      <c r="R32" s="1181"/>
      <c r="S32" s="1173" t="s">
        <v>85</v>
      </c>
      <c r="T32" s="1089"/>
      <c r="U32" s="1089" t="s">
        <v>93</v>
      </c>
      <c r="V32" s="1126"/>
      <c r="W32" s="308"/>
    </row>
    <row r="33" spans="1:23" s="1106" customFormat="1" ht="17.100000000000001" customHeight="1">
      <c r="A33" s="750"/>
      <c r="C33" s="749"/>
      <c r="D33" s="1177"/>
      <c r="E33" s="1187"/>
      <c r="F33" s="1190"/>
      <c r="G33" s="1180"/>
      <c r="H33" s="1177"/>
      <c r="I33" s="1177"/>
      <c r="J33" s="1207"/>
      <c r="K33" s="1180"/>
      <c r="L33" s="1175"/>
      <c r="M33" s="1170"/>
      <c r="N33" s="1179"/>
      <c r="O33" s="1173"/>
      <c r="P33" s="1170"/>
      <c r="Q33" s="1170"/>
      <c r="R33" s="1181"/>
      <c r="S33" s="1173"/>
      <c r="T33" s="1091"/>
      <c r="U33" s="746"/>
      <c r="V33" s="747"/>
      <c r="W33" s="748"/>
    </row>
    <row r="34" spans="1:23" s="1106" customFormat="1" ht="17.100000000000001" customHeight="1">
      <c r="A34" s="750"/>
      <c r="C34" s="749"/>
      <c r="D34" s="1177"/>
      <c r="E34" s="1187"/>
      <c r="F34" s="1190"/>
      <c r="G34" s="1180"/>
      <c r="H34" s="1177"/>
      <c r="I34" s="1177"/>
      <c r="J34" s="1207"/>
      <c r="K34" s="1180"/>
      <c r="L34" s="1176"/>
      <c r="M34" s="1177"/>
      <c r="N34" s="1172"/>
      <c r="O34" s="1180"/>
      <c r="P34" s="1117"/>
      <c r="Q34" s="746"/>
      <c r="R34" s="747"/>
      <c r="S34" s="743"/>
      <c r="T34" s="743"/>
      <c r="U34" s="743"/>
      <c r="V34" s="743"/>
      <c r="W34" s="748"/>
    </row>
    <row r="35" spans="1:23" s="1106" customFormat="1" ht="15" customHeight="1">
      <c r="A35" s="750"/>
      <c r="C35" s="749"/>
      <c r="D35" s="1177"/>
      <c r="E35" s="1187"/>
      <c r="F35" s="1190"/>
      <c r="G35" s="1180"/>
      <c r="H35" s="1177"/>
      <c r="I35" s="1177"/>
      <c r="J35" s="1208"/>
      <c r="K35" s="1180"/>
      <c r="L35" s="746"/>
      <c r="M35" s="747"/>
      <c r="N35" s="747"/>
      <c r="O35" s="747"/>
      <c r="P35" s="747"/>
      <c r="Q35" s="747"/>
      <c r="R35" s="747"/>
      <c r="S35" s="743"/>
      <c r="T35" s="743"/>
      <c r="U35" s="743"/>
      <c r="V35" s="743"/>
      <c r="W35" s="748"/>
    </row>
    <row r="36" spans="1:23" s="1106" customFormat="1" ht="15" customHeight="1">
      <c r="A36" s="750"/>
      <c r="C36" s="749"/>
      <c r="D36" s="1177"/>
      <c r="E36" s="1188"/>
      <c r="F36" s="1191"/>
      <c r="G36" s="1180"/>
      <c r="H36" s="746"/>
      <c r="I36" s="747"/>
      <c r="J36" s="747"/>
      <c r="K36" s="747"/>
      <c r="L36" s="747"/>
      <c r="M36" s="747"/>
      <c r="N36" s="747"/>
      <c r="O36" s="747"/>
      <c r="P36" s="747"/>
      <c r="Q36" s="747"/>
      <c r="R36" s="747"/>
      <c r="S36" s="743"/>
      <c r="T36" s="743"/>
      <c r="U36" s="743"/>
      <c r="V36" s="743"/>
      <c r="W36" s="748"/>
    </row>
    <row r="37" spans="1:23" ht="17.100000000000001" customHeight="1">
      <c r="D37" s="117"/>
      <c r="E37" s="118"/>
      <c r="F37" s="118"/>
      <c r="G37" s="118"/>
      <c r="H37" s="118"/>
      <c r="I37" s="118"/>
      <c r="J37" s="118"/>
      <c r="K37" s="118"/>
      <c r="L37" s="118"/>
      <c r="M37" s="118"/>
      <c r="N37" s="118"/>
      <c r="O37" s="118"/>
      <c r="P37" s="118"/>
      <c r="Q37" s="118"/>
      <c r="R37" s="118"/>
      <c r="S37" s="543"/>
      <c r="T37" s="543"/>
      <c r="U37" s="543"/>
      <c r="V37" s="543"/>
      <c r="W37" s="119"/>
    </row>
    <row r="38" spans="1:23" ht="3" customHeight="1"/>
    <row r="39" spans="1:23" ht="11.25" hidden="1" customHeight="1"/>
    <row r="40" spans="1:23" ht="0.95" customHeight="1"/>
    <row r="41" spans="1:23" ht="23.25" customHeight="1"/>
    <row r="42" spans="1:23" ht="3" customHeight="1"/>
    <row r="43" spans="1:23" ht="17.100000000000001" customHeight="1">
      <c r="E43" s="1209" t="s">
        <v>733</v>
      </c>
      <c r="F43" s="1209"/>
      <c r="G43" s="1209"/>
      <c r="H43" s="1209"/>
      <c r="I43" s="1209"/>
      <c r="J43" s="1209"/>
      <c r="K43" s="1209"/>
      <c r="L43" s="1209"/>
      <c r="M43" s="1209"/>
      <c r="N43" s="1209"/>
      <c r="O43" s="1209"/>
      <c r="P43" s="1209"/>
      <c r="Q43" s="1209"/>
      <c r="R43" s="1209"/>
      <c r="S43" s="1209"/>
      <c r="T43" s="1209"/>
      <c r="U43" s="1209"/>
      <c r="V43" s="1209"/>
      <c r="W43" s="1209"/>
    </row>
    <row r="44" spans="1:23" ht="36.950000000000003" customHeight="1">
      <c r="E44" s="1203" t="s">
        <v>735</v>
      </c>
      <c r="F44" s="1204"/>
      <c r="G44" s="1204"/>
      <c r="H44" s="1204"/>
      <c r="I44" s="1204"/>
      <c r="J44" s="1204"/>
      <c r="K44" s="1204"/>
      <c r="L44" s="1204"/>
      <c r="M44" s="1204"/>
      <c r="N44" s="1204"/>
      <c r="O44" s="1204"/>
      <c r="P44" s="1204"/>
      <c r="Q44" s="1204"/>
      <c r="R44" s="1204"/>
      <c r="S44" s="1204"/>
      <c r="T44" s="1204"/>
      <c r="U44" s="1204"/>
      <c r="V44" s="1204"/>
      <c r="W44" s="1204"/>
    </row>
    <row r="45" spans="1:23" ht="17.100000000000001" customHeight="1">
      <c r="E45" s="1203" t="s">
        <v>736</v>
      </c>
      <c r="F45" s="1204"/>
      <c r="G45" s="1204"/>
      <c r="H45" s="1204"/>
      <c r="I45" s="1204"/>
      <c r="J45" s="1204"/>
      <c r="K45" s="1204"/>
      <c r="L45" s="1204"/>
      <c r="M45" s="1204"/>
      <c r="N45" s="1204"/>
      <c r="O45" s="1204"/>
      <c r="P45" s="1204"/>
      <c r="Q45" s="1204"/>
      <c r="R45" s="1204"/>
      <c r="S45" s="1204"/>
      <c r="T45" s="1204"/>
      <c r="U45" s="1204"/>
      <c r="V45" s="1204"/>
      <c r="W45" s="1204"/>
    </row>
    <row r="46" spans="1:23" ht="27" customHeight="1">
      <c r="E46" s="1203" t="s">
        <v>737</v>
      </c>
      <c r="F46" s="1204"/>
      <c r="G46" s="1204"/>
      <c r="H46" s="1204"/>
      <c r="I46" s="1204"/>
      <c r="J46" s="1204"/>
      <c r="K46" s="1204"/>
      <c r="L46" s="1204"/>
      <c r="M46" s="1204"/>
      <c r="N46" s="1204"/>
      <c r="O46" s="1204"/>
      <c r="P46" s="1204"/>
      <c r="Q46" s="1204"/>
      <c r="R46" s="1204"/>
      <c r="S46" s="1204"/>
      <c r="T46" s="1204"/>
      <c r="U46" s="1204"/>
      <c r="V46" s="1204"/>
      <c r="W46" s="1204"/>
    </row>
    <row r="47" spans="1:23" ht="17.100000000000001" customHeight="1">
      <c r="E47" s="1203" t="s">
        <v>738</v>
      </c>
      <c r="F47" s="1204"/>
      <c r="G47" s="1204"/>
      <c r="H47" s="1204"/>
      <c r="I47" s="1204"/>
      <c r="J47" s="1204"/>
      <c r="K47" s="1204"/>
      <c r="L47" s="1204"/>
      <c r="M47" s="1204"/>
      <c r="N47" s="1204"/>
      <c r="O47" s="1204"/>
      <c r="P47" s="1204"/>
      <c r="Q47" s="1204"/>
      <c r="R47" s="1204"/>
      <c r="S47" s="1204"/>
      <c r="T47" s="1204"/>
      <c r="U47" s="1204"/>
      <c r="V47" s="1204"/>
      <c r="W47" s="1204"/>
    </row>
    <row r="48" spans="1:23" ht="15" customHeight="1">
      <c r="E48" s="794"/>
      <c r="F48" s="218"/>
      <c r="G48" s="218"/>
      <c r="H48" s="218"/>
      <c r="I48" s="218"/>
      <c r="J48" s="218"/>
      <c r="K48" s="218"/>
      <c r="L48" s="218"/>
      <c r="M48" s="218"/>
      <c r="N48" s="218"/>
      <c r="O48" s="218"/>
      <c r="P48" s="218"/>
      <c r="Q48" s="218"/>
      <c r="R48" s="218"/>
      <c r="S48" s="218"/>
      <c r="T48" s="218"/>
      <c r="U48" s="218"/>
      <c r="V48" s="218"/>
      <c r="W48" s="218"/>
    </row>
    <row r="49" spans="5:23" ht="15" customHeight="1">
      <c r="E49" s="1209" t="s">
        <v>734</v>
      </c>
      <c r="F49" s="1209"/>
      <c r="G49" s="1209"/>
      <c r="H49" s="1209"/>
      <c r="I49" s="1209"/>
      <c r="J49" s="1209"/>
      <c r="K49" s="1209"/>
      <c r="L49" s="1209"/>
      <c r="M49" s="1209"/>
      <c r="N49" s="1209"/>
      <c r="O49" s="1209"/>
      <c r="P49" s="1209"/>
      <c r="Q49" s="1209"/>
      <c r="R49" s="1209"/>
      <c r="S49" s="1209"/>
      <c r="T49" s="1209"/>
      <c r="U49" s="1209"/>
      <c r="V49" s="1209"/>
      <c r="W49" s="1209"/>
    </row>
    <row r="50" spans="5:23" ht="17.100000000000001" customHeight="1">
      <c r="E50" s="1203" t="s">
        <v>739</v>
      </c>
      <c r="F50" s="1204"/>
      <c r="G50" s="1204"/>
      <c r="H50" s="1204"/>
      <c r="I50" s="1204"/>
      <c r="J50" s="1204"/>
      <c r="K50" s="1204"/>
      <c r="L50" s="1204"/>
      <c r="M50" s="1204"/>
      <c r="N50" s="1204"/>
      <c r="O50" s="1204"/>
      <c r="P50" s="1204"/>
      <c r="Q50" s="1204"/>
      <c r="R50" s="1204"/>
      <c r="S50" s="1204"/>
      <c r="T50" s="1204"/>
      <c r="U50" s="1204"/>
      <c r="V50" s="1204"/>
      <c r="W50" s="1204"/>
    </row>
    <row r="51" spans="5:23" ht="17.100000000000001" customHeight="1">
      <c r="E51" s="1203" t="s">
        <v>740</v>
      </c>
      <c r="F51" s="1204"/>
      <c r="G51" s="1204"/>
      <c r="H51" s="1204"/>
      <c r="I51" s="1204"/>
      <c r="J51" s="1204"/>
      <c r="K51" s="1204"/>
      <c r="L51" s="1204"/>
      <c r="M51" s="1204"/>
      <c r="N51" s="1204"/>
      <c r="O51" s="1204"/>
      <c r="P51" s="1204"/>
      <c r="Q51" s="1204"/>
      <c r="R51" s="1204"/>
      <c r="S51" s="1204"/>
      <c r="T51" s="1204"/>
      <c r="U51" s="1204"/>
      <c r="V51" s="1204"/>
      <c r="W51" s="1204"/>
    </row>
  </sheetData>
  <sheetProtection password="FA9C" sheet="1" objects="1" scenarios="1" formatColumns="0" formatRows="0"/>
  <dataConsolidate/>
  <mergeCells count="81">
    <mergeCell ref="E49:W49"/>
    <mergeCell ref="E50:W50"/>
    <mergeCell ref="E51:W51"/>
    <mergeCell ref="E43:W43"/>
    <mergeCell ref="E44:W44"/>
    <mergeCell ref="E45:W45"/>
    <mergeCell ref="E46:W46"/>
    <mergeCell ref="G8:J8"/>
    <mergeCell ref="J17:J18"/>
    <mergeCell ref="H19:I19"/>
    <mergeCell ref="L19:M19"/>
    <mergeCell ref="E47:W47"/>
    <mergeCell ref="P19:Q19"/>
    <mergeCell ref="W17:W18"/>
    <mergeCell ref="O17:R17"/>
    <mergeCell ref="K17:N17"/>
    <mergeCell ref="T19:U19"/>
    <mergeCell ref="S17:V17"/>
    <mergeCell ref="T18:U18"/>
    <mergeCell ref="L18:M18"/>
    <mergeCell ref="P18:Q18"/>
    <mergeCell ref="I21:I35"/>
    <mergeCell ref="J21:J35"/>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36"/>
    <mergeCell ref="E21:E36"/>
    <mergeCell ref="F21:F36"/>
    <mergeCell ref="G21:G36"/>
    <mergeCell ref="H21:H35"/>
    <mergeCell ref="K21:K35"/>
    <mergeCell ref="L21:L23"/>
    <mergeCell ref="M21:M23"/>
    <mergeCell ref="N21:N23"/>
    <mergeCell ref="O21:O23"/>
    <mergeCell ref="L27:L31"/>
    <mergeCell ref="M27:M31"/>
    <mergeCell ref="N27:N31"/>
    <mergeCell ref="O27:O31"/>
    <mergeCell ref="P21:P22"/>
    <mergeCell ref="Q21:Q22"/>
    <mergeCell ref="R21:R22"/>
    <mergeCell ref="S21:S22"/>
    <mergeCell ref="L24:L26"/>
    <mergeCell ref="M24:M26"/>
    <mergeCell ref="N24:N26"/>
    <mergeCell ref="O24:O26"/>
    <mergeCell ref="P24:P25"/>
    <mergeCell ref="Q24:Q25"/>
    <mergeCell ref="R24:R25"/>
    <mergeCell ref="S24:S25"/>
    <mergeCell ref="P27:P28"/>
    <mergeCell ref="Q27:Q28"/>
    <mergeCell ref="R27:R28"/>
    <mergeCell ref="S27:S28"/>
    <mergeCell ref="L32:L34"/>
    <mergeCell ref="M32:M34"/>
    <mergeCell ref="N32:N34"/>
    <mergeCell ref="O32:O34"/>
    <mergeCell ref="P32:P33"/>
    <mergeCell ref="Q32:Q33"/>
    <mergeCell ref="R32:R33"/>
    <mergeCell ref="S32:S33"/>
    <mergeCell ref="P29:P30"/>
    <mergeCell ref="Q29:Q30"/>
    <mergeCell ref="R29:R30"/>
    <mergeCell ref="S29:S30"/>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4:G25 K24:K25 O24:O25 S24:S25 K27:K30 O27:O30 S27:S30 S32:S33 G32:G33 K32:K33 O32:O33 G27:G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34">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4:F25 F32:F33 F27:F30"/>
    <dataValidation type="textLength" operator="lessThanOrEqual" allowBlank="1" showInputMessage="1" showErrorMessage="1" errorTitle="Ошибка" error="Допускается ввод не более 900 символов!" sqref="V21:W21 R21:R22 J21 J24:J25 R24:R25 V24:W24 R27 V32:W32 V27:W27 J32:J33 R32:R33 J27:J30 V29:W29 R29">
      <formula1>900</formula1>
    </dataValidation>
    <dataValidation type="list" allowBlank="1" showInputMessage="1" showErrorMessage="1" errorTitle="Ошибка" error="Выберите значение из списка" prompt="Выберите значение из списка" sqref="E24:E25 E32:E33 E27:E30">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11" t="s">
        <v>491</v>
      </c>
      <c r="G2" s="1212"/>
      <c r="H2" s="1213"/>
      <c r="I2" s="642"/>
    </row>
    <row r="3" spans="1:14" ht="3" customHeight="1"/>
    <row r="4" spans="1:14" s="572" customFormat="1" ht="11.25">
      <c r="A4" s="592"/>
      <c r="B4" s="592"/>
      <c r="C4" s="592"/>
      <c r="D4" s="592"/>
      <c r="F4" s="1155" t="s">
        <v>454</v>
      </c>
      <c r="G4" s="1155"/>
      <c r="H4" s="1155"/>
      <c r="I4" s="1214" t="s">
        <v>455</v>
      </c>
      <c r="J4" s="592"/>
      <c r="K4" s="592"/>
      <c r="L4" s="592"/>
      <c r="M4" s="592"/>
      <c r="N4" s="592"/>
    </row>
    <row r="5" spans="1:14" s="572" customFormat="1" ht="11.25" customHeight="1">
      <c r="A5" s="592"/>
      <c r="B5" s="592"/>
      <c r="C5" s="592"/>
      <c r="D5" s="592"/>
      <c r="F5" s="608" t="s">
        <v>92</v>
      </c>
      <c r="G5" s="620" t="s">
        <v>457</v>
      </c>
      <c r="H5" s="607" t="s">
        <v>442</v>
      </c>
      <c r="I5" s="1214"/>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24.04.2023</v>
      </c>
      <c r="I7" s="583" t="s">
        <v>493</v>
      </c>
      <c r="J7" s="617"/>
      <c r="K7" s="592"/>
      <c r="L7" s="592"/>
      <c r="M7" s="592"/>
      <c r="N7" s="592"/>
    </row>
    <row r="8" spans="1:14" s="572" customFormat="1" ht="45">
      <c r="A8" s="1215">
        <v>1</v>
      </c>
      <c r="B8" s="592"/>
      <c r="C8" s="592"/>
      <c r="D8" s="592"/>
      <c r="F8" s="618" t="str">
        <f>"2." &amp;mergeValue(A8)</f>
        <v>2.1</v>
      </c>
      <c r="G8" s="634" t="s">
        <v>494</v>
      </c>
      <c r="H8" s="606"/>
      <c r="I8" s="583" t="s">
        <v>587</v>
      </c>
      <c r="J8" s="617"/>
      <c r="K8" s="592"/>
      <c r="L8" s="592"/>
      <c r="M8" s="592"/>
      <c r="N8" s="592"/>
    </row>
    <row r="9" spans="1:14" s="572" customFormat="1" ht="22.5">
      <c r="A9" s="1215"/>
      <c r="B9" s="592"/>
      <c r="C9" s="592"/>
      <c r="D9" s="592"/>
      <c r="F9" s="618" t="str">
        <f>"3." &amp;mergeValue(A9)</f>
        <v>3.1</v>
      </c>
      <c r="G9" s="634" t="s">
        <v>495</v>
      </c>
      <c r="H9" s="606"/>
      <c r="I9" s="583" t="s">
        <v>585</v>
      </c>
      <c r="J9" s="617"/>
      <c r="K9" s="592"/>
      <c r="L9" s="592"/>
      <c r="M9" s="592"/>
      <c r="N9" s="592"/>
    </row>
    <row r="10" spans="1:14" s="572" customFormat="1" ht="22.5">
      <c r="A10" s="1215"/>
      <c r="B10" s="592"/>
      <c r="C10" s="592"/>
      <c r="D10" s="592"/>
      <c r="F10" s="618" t="str">
        <f>"4."&amp;mergeValue(A10)</f>
        <v>4.1</v>
      </c>
      <c r="G10" s="634" t="s">
        <v>496</v>
      </c>
      <c r="H10" s="607" t="s">
        <v>458</v>
      </c>
      <c r="I10" s="583"/>
      <c r="J10" s="617"/>
      <c r="K10" s="592"/>
      <c r="L10" s="592"/>
      <c r="M10" s="592"/>
      <c r="N10" s="592"/>
    </row>
    <row r="11" spans="1:14" s="572" customFormat="1" ht="18.75">
      <c r="A11" s="1215"/>
      <c r="B11" s="1215">
        <v>1</v>
      </c>
      <c r="C11" s="625"/>
      <c r="D11" s="625"/>
      <c r="F11" s="618" t="str">
        <f>"4."&amp;mergeValue(A11) &amp;"."&amp;mergeValue(B11)</f>
        <v>4.1.1</v>
      </c>
      <c r="G11" s="613" t="s">
        <v>589</v>
      </c>
      <c r="H11" s="606" t="str">
        <f>IF(region_name="","",region_name)</f>
        <v>Ханты-Мансийский автономный округ</v>
      </c>
      <c r="I11" s="583" t="s">
        <v>499</v>
      </c>
      <c r="J11" s="617"/>
      <c r="K11" s="592"/>
      <c r="L11" s="592"/>
      <c r="M11" s="592"/>
      <c r="N11" s="592"/>
    </row>
    <row r="12" spans="1:14" s="572" customFormat="1" ht="22.5">
      <c r="A12" s="1215"/>
      <c r="B12" s="1215"/>
      <c r="C12" s="1215">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15"/>
      <c r="B13" s="1215"/>
      <c r="C13" s="1215"/>
      <c r="D13" s="625">
        <v>1</v>
      </c>
      <c r="F13" s="618" t="str">
        <f>"4."&amp;mergeValue(A13) &amp;"."&amp;mergeValue(B13)&amp;"."&amp;mergeValue(C13)&amp;"."&amp;mergeValue(D13)</f>
        <v>4.1.1.1.1</v>
      </c>
      <c r="G13" s="635" t="s">
        <v>498</v>
      </c>
      <c r="H13" s="606"/>
      <c r="I13" s="1216" t="s">
        <v>588</v>
      </c>
      <c r="J13" s="617"/>
      <c r="K13" s="592"/>
      <c r="L13" s="592"/>
      <c r="M13" s="592"/>
      <c r="N13" s="592"/>
    </row>
    <row r="14" spans="1:14" s="572" customFormat="1" ht="18.75">
      <c r="A14" s="1215"/>
      <c r="B14" s="1215"/>
      <c r="C14" s="1215"/>
      <c r="D14" s="625"/>
      <c r="F14" s="621"/>
      <c r="G14" s="552" t="s">
        <v>4</v>
      </c>
      <c r="H14" s="626"/>
      <c r="I14" s="1216"/>
      <c r="J14" s="617"/>
      <c r="K14" s="592"/>
      <c r="L14" s="592"/>
      <c r="M14" s="592"/>
      <c r="N14" s="592"/>
    </row>
    <row r="15" spans="1:14" s="572" customFormat="1" ht="18.75">
      <c r="A15" s="1215"/>
      <c r="B15" s="1215"/>
      <c r="C15" s="625"/>
      <c r="D15" s="625"/>
      <c r="F15" s="636"/>
      <c r="G15" s="579" t="s">
        <v>403</v>
      </c>
      <c r="H15" s="637"/>
      <c r="I15" s="638"/>
      <c r="J15" s="617"/>
      <c r="K15" s="592"/>
      <c r="L15" s="592"/>
      <c r="M15" s="592"/>
      <c r="N15" s="592"/>
    </row>
    <row r="16" spans="1:14" s="572" customFormat="1" ht="18.75">
      <c r="A16" s="1215"/>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10" t="s">
        <v>590</v>
      </c>
      <c r="H19" s="1210"/>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1" t="s">
        <v>628</v>
      </c>
      <c r="M5" s="1231"/>
      <c r="N5" s="1231"/>
      <c r="O5" s="1231"/>
      <c r="P5" s="1231"/>
      <c r="Q5" s="1231"/>
      <c r="R5" s="1231"/>
      <c r="S5" s="1231"/>
      <c r="T5" s="1231"/>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37" t="str">
        <f>IF(NameOrPr_ch="",IF(NameOrPr="","",NameOrPr),NameOrPr_ch)</f>
        <v>Региональная служба по тарифам ХМАО-ЮГРЫ</v>
      </c>
      <c r="P7" s="1237"/>
      <c r="Q7" s="1237"/>
      <c r="R7" s="1237"/>
      <c r="S7" s="1237"/>
      <c r="T7" s="1237"/>
      <c r="U7" s="584"/>
      <c r="V7" s="584"/>
      <c r="W7" s="521"/>
      <c r="X7" s="592"/>
      <c r="Y7" s="592"/>
      <c r="Z7" s="592"/>
      <c r="AA7" s="592"/>
      <c r="AB7" s="592"/>
    </row>
    <row r="8" spans="1:28" s="572" customFormat="1" ht="18.75">
      <c r="A8" s="592"/>
      <c r="B8" s="592"/>
      <c r="C8" s="592"/>
      <c r="D8" s="592"/>
      <c r="E8" s="592"/>
      <c r="F8" s="592"/>
      <c r="G8" s="592"/>
      <c r="H8" s="592"/>
      <c r="L8" s="501"/>
      <c r="M8" s="619" t="s">
        <v>593</v>
      </c>
      <c r="N8" s="668"/>
      <c r="O8" s="1237" t="str">
        <f>IF(datePr_ch="",IF(datePr="","",datePr),datePr_ch)</f>
        <v>13.04.2023</v>
      </c>
      <c r="P8" s="1237"/>
      <c r="Q8" s="1237"/>
      <c r="R8" s="1237"/>
      <c r="S8" s="1237"/>
      <c r="T8" s="1237"/>
      <c r="U8" s="584"/>
      <c r="V8" s="584"/>
      <c r="W8" s="521"/>
      <c r="X8" s="592"/>
      <c r="Y8" s="592"/>
      <c r="Z8" s="592"/>
      <c r="AA8" s="592"/>
      <c r="AB8" s="592"/>
    </row>
    <row r="9" spans="1:28" s="572" customFormat="1" ht="18.75">
      <c r="A9" s="592"/>
      <c r="B9" s="592"/>
      <c r="C9" s="592"/>
      <c r="D9" s="592"/>
      <c r="E9" s="592"/>
      <c r="F9" s="592"/>
      <c r="G9" s="592"/>
      <c r="H9" s="592"/>
      <c r="L9" s="554"/>
      <c r="M9" s="619" t="s">
        <v>592</v>
      </c>
      <c r="N9" s="668"/>
      <c r="O9" s="1237" t="str">
        <f>IF(numberPr_ch="",IF(numberPr="","",numberPr),numberPr_ch)</f>
        <v>18-нп</v>
      </c>
      <c r="P9" s="1237"/>
      <c r="Q9" s="1237"/>
      <c r="R9" s="1237"/>
      <c r="S9" s="1237"/>
      <c r="T9" s="1237"/>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37" t="str">
        <f>IF(IstPub_ch="",IF(IstPub="","",IstPub),IstPub_ch)</f>
        <v>«Официальном интернет-портале правовой информации» (www.pravo.gov.ru) 21.04.2023 г.</v>
      </c>
      <c r="P10" s="1237"/>
      <c r="Q10" s="1237"/>
      <c r="R10" s="1237"/>
      <c r="S10" s="1237"/>
      <c r="T10" s="1237"/>
      <c r="U10" s="584"/>
      <c r="V10" s="584"/>
      <c r="W10" s="521"/>
      <c r="X10" s="592"/>
      <c r="Y10" s="592"/>
      <c r="Z10" s="592"/>
      <c r="AA10" s="592"/>
      <c r="AB10" s="592"/>
    </row>
    <row r="11" spans="1:28" s="572" customFormat="1" ht="11.25" hidden="1">
      <c r="A11" s="592"/>
      <c r="B11" s="592"/>
      <c r="C11" s="592"/>
      <c r="D11" s="592"/>
      <c r="E11" s="592"/>
      <c r="F11" s="592"/>
      <c r="G11" s="592"/>
      <c r="H11" s="592"/>
      <c r="L11" s="1232"/>
      <c r="M11" s="1232"/>
      <c r="N11" s="568"/>
      <c r="O11" s="584"/>
      <c r="P11" s="584"/>
      <c r="Q11" s="584"/>
      <c r="R11" s="584"/>
      <c r="S11" s="584"/>
      <c r="T11" s="584"/>
      <c r="U11" s="590" t="s">
        <v>373</v>
      </c>
      <c r="X11" s="592"/>
      <c r="Y11" s="592"/>
      <c r="Z11" s="592"/>
      <c r="AA11" s="592"/>
      <c r="AB11" s="592"/>
    </row>
    <row r="12" spans="1:28">
      <c r="J12" s="531"/>
      <c r="K12" s="531"/>
      <c r="L12" s="526"/>
      <c r="M12" s="526"/>
      <c r="N12" s="504"/>
      <c r="O12" s="1238"/>
      <c r="P12" s="1238"/>
      <c r="Q12" s="1238"/>
      <c r="R12" s="1238"/>
      <c r="S12" s="1238"/>
      <c r="T12" s="1238"/>
      <c r="U12" s="1238"/>
    </row>
    <row r="13" spans="1:28">
      <c r="J13" s="531"/>
      <c r="K13" s="531"/>
      <c r="L13" s="1155" t="s">
        <v>454</v>
      </c>
      <c r="M13" s="1155"/>
      <c r="N13" s="1155"/>
      <c r="O13" s="1155"/>
      <c r="P13" s="1155"/>
      <c r="Q13" s="1155"/>
      <c r="R13" s="1155"/>
      <c r="S13" s="1155"/>
      <c r="T13" s="1155"/>
      <c r="U13" s="1155"/>
      <c r="V13" s="1155"/>
      <c r="W13" s="1155" t="s">
        <v>455</v>
      </c>
    </row>
    <row r="14" spans="1:28" ht="14.25" customHeight="1">
      <c r="J14" s="531"/>
      <c r="K14" s="531"/>
      <c r="L14" s="1244" t="s">
        <v>92</v>
      </c>
      <c r="M14" s="1244" t="s">
        <v>636</v>
      </c>
      <c r="N14" s="663"/>
      <c r="O14" s="1245" t="s">
        <v>638</v>
      </c>
      <c r="P14" s="1246"/>
      <c r="Q14" s="1246"/>
      <c r="R14" s="1246"/>
      <c r="S14" s="1246"/>
      <c r="T14" s="1247"/>
      <c r="U14" s="1228" t="s">
        <v>341</v>
      </c>
      <c r="V14" s="1241" t="s">
        <v>275</v>
      </c>
      <c r="W14" s="1155"/>
    </row>
    <row r="15" spans="1:28" ht="14.25" customHeight="1">
      <c r="J15" s="531"/>
      <c r="K15" s="531"/>
      <c r="L15" s="1244"/>
      <c r="M15" s="1244"/>
      <c r="N15" s="664"/>
      <c r="O15" s="1250" t="s">
        <v>602</v>
      </c>
      <c r="P15" s="1248" t="s">
        <v>271</v>
      </c>
      <c r="Q15" s="1249"/>
      <c r="R15" s="1225" t="s">
        <v>651</v>
      </c>
      <c r="S15" s="1226"/>
      <c r="T15" s="1227"/>
      <c r="U15" s="1229"/>
      <c r="V15" s="1242"/>
      <c r="W15" s="1155"/>
    </row>
    <row r="16" spans="1:28" ht="33.75" customHeight="1">
      <c r="J16" s="531"/>
      <c r="K16" s="531"/>
      <c r="L16" s="1244"/>
      <c r="M16" s="1244"/>
      <c r="N16" s="665"/>
      <c r="O16" s="1251"/>
      <c r="P16" s="537" t="s">
        <v>603</v>
      </c>
      <c r="Q16" s="537" t="s">
        <v>6</v>
      </c>
      <c r="R16" s="538" t="s">
        <v>274</v>
      </c>
      <c r="S16" s="1239" t="s">
        <v>273</v>
      </c>
      <c r="T16" s="1240"/>
      <c r="U16" s="1230"/>
      <c r="V16" s="1243"/>
      <c r="W16" s="1155"/>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3">
        <f ca="1">OFFSET(S17,0,-1)+1</f>
        <v>7</v>
      </c>
      <c r="T17" s="1233"/>
      <c r="U17" s="650">
        <f ca="1">OFFSET(U17,0,-2)+1</f>
        <v>8</v>
      </c>
      <c r="V17" s="651">
        <f ca="1">OFFSET(V17,0,-1)</f>
        <v>8</v>
      </c>
      <c r="W17" s="650">
        <f ca="1">OFFSET(W17,0,-1)+1</f>
        <v>9</v>
      </c>
    </row>
    <row r="18" spans="1:28" ht="22.5">
      <c r="A18" s="1217">
        <v>1</v>
      </c>
      <c r="B18" s="849"/>
      <c r="C18" s="849"/>
      <c r="D18" s="849"/>
      <c r="E18" s="850"/>
      <c r="F18" s="851"/>
      <c r="G18" s="851"/>
      <c r="H18" s="851"/>
      <c r="I18" s="852"/>
      <c r="J18" s="847"/>
      <c r="K18" s="854"/>
      <c r="L18" s="595">
        <f>mergeValue(A18)</f>
        <v>1</v>
      </c>
      <c r="M18" s="643" t="s">
        <v>20</v>
      </c>
      <c r="N18" s="648"/>
      <c r="O18" s="1218"/>
      <c r="P18" s="1218"/>
      <c r="Q18" s="1218"/>
      <c r="R18" s="1218"/>
      <c r="S18" s="1218"/>
      <c r="T18" s="1218"/>
      <c r="U18" s="1218"/>
      <c r="V18" s="1218"/>
      <c r="W18" s="632" t="s">
        <v>476</v>
      </c>
      <c r="Y18" s="591"/>
      <c r="Z18" s="591" t="str">
        <f t="shared" ref="Z18:Z31" si="0">IF(M18="","",M18 )</f>
        <v>Наименование тарифа</v>
      </c>
      <c r="AA18" s="591"/>
      <c r="AB18" s="591"/>
    </row>
    <row r="19" spans="1:28" ht="22.5">
      <c r="A19" s="1217"/>
      <c r="B19" s="1217">
        <v>1</v>
      </c>
      <c r="C19" s="849"/>
      <c r="D19" s="849"/>
      <c r="E19" s="851"/>
      <c r="F19" s="851"/>
      <c r="G19" s="851"/>
      <c r="H19" s="851"/>
      <c r="I19" s="846"/>
      <c r="J19" s="845"/>
      <c r="K19" s="848"/>
      <c r="L19" s="595" t="str">
        <f>mergeValue(A19) &amp;"."&amp; mergeValue(B19)</f>
        <v>1.1</v>
      </c>
      <c r="M19" s="548" t="s">
        <v>16</v>
      </c>
      <c r="N19" s="648"/>
      <c r="O19" s="1218"/>
      <c r="P19" s="1218"/>
      <c r="Q19" s="1218"/>
      <c r="R19" s="1218"/>
      <c r="S19" s="1218"/>
      <c r="T19" s="1218"/>
      <c r="U19" s="1218"/>
      <c r="V19" s="1218"/>
      <c r="W19" s="632" t="s">
        <v>477</v>
      </c>
      <c r="Y19" s="591"/>
      <c r="Z19" s="591" t="str">
        <f t="shared" si="0"/>
        <v>Территория действия тарифа</v>
      </c>
      <c r="AA19" s="591"/>
      <c r="AB19" s="591"/>
    </row>
    <row r="20" spans="1:28" ht="22.5">
      <c r="A20" s="1217"/>
      <c r="B20" s="1217"/>
      <c r="C20" s="1217">
        <v>1</v>
      </c>
      <c r="D20" s="849"/>
      <c r="E20" s="851"/>
      <c r="F20" s="851"/>
      <c r="G20" s="851"/>
      <c r="H20" s="851"/>
      <c r="I20" s="853"/>
      <c r="J20" s="845"/>
      <c r="K20" s="848"/>
      <c r="L20" s="595" t="str">
        <f>mergeValue(A20) &amp;"."&amp; mergeValue(B20)&amp;"."&amp; mergeValue(C20)</f>
        <v>1.1.1</v>
      </c>
      <c r="M20" s="549" t="s">
        <v>7</v>
      </c>
      <c r="N20" s="648"/>
      <c r="O20" s="1218"/>
      <c r="P20" s="1218"/>
      <c r="Q20" s="1218"/>
      <c r="R20" s="1218"/>
      <c r="S20" s="1218"/>
      <c r="T20" s="1218"/>
      <c r="U20" s="1218"/>
      <c r="V20" s="1218"/>
      <c r="W20" s="632" t="s">
        <v>630</v>
      </c>
      <c r="Y20" s="591"/>
      <c r="Z20" s="591" t="str">
        <f t="shared" si="0"/>
        <v xml:space="preserve">Наименование системы теплоснабжения </v>
      </c>
      <c r="AA20" s="591"/>
      <c r="AB20" s="591"/>
    </row>
    <row r="21" spans="1:28" ht="22.5">
      <c r="A21" s="1217"/>
      <c r="B21" s="1217"/>
      <c r="C21" s="1217"/>
      <c r="D21" s="1217">
        <v>1</v>
      </c>
      <c r="E21" s="851"/>
      <c r="F21" s="851"/>
      <c r="G21" s="851"/>
      <c r="H21" s="851"/>
      <c r="I21" s="853"/>
      <c r="J21" s="845"/>
      <c r="K21" s="848"/>
      <c r="L21" s="595" t="str">
        <f>mergeValue(A21) &amp;"."&amp; mergeValue(B21)&amp;"."&amp; mergeValue(C21)&amp;"."&amp; mergeValue(D21)</f>
        <v>1.1.1.1</v>
      </c>
      <c r="M21" s="550" t="s">
        <v>22</v>
      </c>
      <c r="N21" s="648"/>
      <c r="O21" s="1218"/>
      <c r="P21" s="1218"/>
      <c r="Q21" s="1218"/>
      <c r="R21" s="1218"/>
      <c r="S21" s="1218"/>
      <c r="T21" s="1218"/>
      <c r="U21" s="1218"/>
      <c r="V21" s="1218"/>
      <c r="W21" s="632" t="s">
        <v>631</v>
      </c>
      <c r="Y21" s="591"/>
      <c r="Z21" s="591" t="str">
        <f t="shared" si="0"/>
        <v xml:space="preserve">Источник тепловой энергии  </v>
      </c>
      <c r="AA21" s="591"/>
      <c r="AB21" s="591"/>
    </row>
    <row r="22" spans="1:28" ht="101.25">
      <c r="A22" s="1217"/>
      <c r="B22" s="1217"/>
      <c r="C22" s="1217"/>
      <c r="D22" s="1217"/>
      <c r="E22" s="1217">
        <v>1</v>
      </c>
      <c r="F22" s="851"/>
      <c r="G22" s="851"/>
      <c r="H22" s="849">
        <v>1</v>
      </c>
      <c r="I22" s="1217">
        <v>1</v>
      </c>
      <c r="J22" s="851"/>
      <c r="K22" s="856"/>
      <c r="L22" s="595" t="str">
        <f>mergeValue(A22) &amp;"."&amp; mergeValue(B22)&amp;"."&amp; mergeValue(C22)&amp;"."&amp; mergeValue(D22)&amp;"."&amp; mergeValue(E22)</f>
        <v>1.1.1.1.1</v>
      </c>
      <c r="M22" s="556" t="s">
        <v>9</v>
      </c>
      <c r="N22" s="648"/>
      <c r="O22" s="1219"/>
      <c r="P22" s="1219"/>
      <c r="Q22" s="1219"/>
      <c r="R22" s="1219"/>
      <c r="S22" s="1219"/>
      <c r="T22" s="1219"/>
      <c r="U22" s="1219"/>
      <c r="V22" s="1219"/>
      <c r="W22" s="632" t="s">
        <v>635</v>
      </c>
      <c r="Y22" s="591"/>
      <c r="Z22" s="591" t="str">
        <f t="shared" si="0"/>
        <v>Схема подключения теплопотребляющей установки к коллектору источника тепловой энергии</v>
      </c>
      <c r="AA22" s="591"/>
      <c r="AB22" s="591"/>
    </row>
    <row r="23" spans="1:28" ht="90">
      <c r="A23" s="1217"/>
      <c r="B23" s="1217"/>
      <c r="C23" s="1217"/>
      <c r="D23" s="1217"/>
      <c r="E23" s="1217"/>
      <c r="F23" s="1217">
        <v>1</v>
      </c>
      <c r="G23" s="849"/>
      <c r="H23" s="849"/>
      <c r="I23" s="1217"/>
      <c r="J23" s="1217">
        <v>1</v>
      </c>
      <c r="K23" s="857"/>
      <c r="L23" s="595" t="str">
        <f>mergeValue(A23) &amp;"."&amp; mergeValue(B23)&amp;"."&amp; mergeValue(C23)&amp;"."&amp; mergeValue(D23)&amp;"."&amp; mergeValue(E23)&amp;"."&amp; mergeValue(F23)</f>
        <v>1.1.1.1.1.1</v>
      </c>
      <c r="M23" s="557" t="s">
        <v>10</v>
      </c>
      <c r="N23" s="648"/>
      <c r="O23" s="1220"/>
      <c r="P23" s="1221"/>
      <c r="Q23" s="1221"/>
      <c r="R23" s="1221"/>
      <c r="S23" s="1221"/>
      <c r="T23" s="1221"/>
      <c r="U23" s="1221"/>
      <c r="V23" s="1222"/>
      <c r="W23" s="632" t="s">
        <v>633</v>
      </c>
      <c r="Y23" s="591"/>
      <c r="Z23" s="591" t="str">
        <f t="shared" si="0"/>
        <v>Группа потребителей</v>
      </c>
      <c r="AA23" s="591"/>
      <c r="AB23" s="591"/>
    </row>
    <row r="24" spans="1:28" ht="189" customHeight="1">
      <c r="A24" s="1217"/>
      <c r="B24" s="1217"/>
      <c r="C24" s="1217"/>
      <c r="D24" s="1217"/>
      <c r="E24" s="1217"/>
      <c r="F24" s="1217"/>
      <c r="G24" s="849">
        <v>1</v>
      </c>
      <c r="H24" s="849"/>
      <c r="I24" s="1217"/>
      <c r="J24" s="1217"/>
      <c r="K24" s="857">
        <v>1</v>
      </c>
      <c r="L24" s="595" t="str">
        <f>mergeValue(A24) &amp;"."&amp; mergeValue(B24)&amp;"."&amp; mergeValue(C24)&amp;"."&amp; mergeValue(D24)&amp;"."&amp; mergeValue(E24)&amp;"."&amp; mergeValue(F24)&amp;"."&amp; mergeValue(G24)</f>
        <v>1.1.1.1.1.1.1</v>
      </c>
      <c r="M24" s="1071"/>
      <c r="N24" s="648"/>
      <c r="O24" s="564"/>
      <c r="P24" s="564"/>
      <c r="Q24" s="1096"/>
      <c r="R24" s="1223"/>
      <c r="S24" s="1224" t="s">
        <v>84</v>
      </c>
      <c r="T24" s="1223"/>
      <c r="U24" s="1224" t="s">
        <v>85</v>
      </c>
      <c r="V24" s="564"/>
      <c r="W24" s="1234" t="s">
        <v>652</v>
      </c>
      <c r="X24" s="587" t="str">
        <f>strCheckDate(O25:V25)</f>
        <v/>
      </c>
      <c r="Y24" s="591"/>
      <c r="Z24" s="591" t="str">
        <f t="shared" si="0"/>
        <v/>
      </c>
      <c r="AA24" s="591"/>
      <c r="AB24" s="591"/>
    </row>
    <row r="25" spans="1:28" ht="11.25" hidden="1" customHeight="1">
      <c r="A25" s="1217"/>
      <c r="B25" s="1217"/>
      <c r="C25" s="1217"/>
      <c r="D25" s="1217"/>
      <c r="E25" s="1217"/>
      <c r="F25" s="1217"/>
      <c r="G25" s="849"/>
      <c r="H25" s="849"/>
      <c r="I25" s="1217"/>
      <c r="J25" s="1217"/>
      <c r="K25" s="857"/>
      <c r="L25" s="602"/>
      <c r="M25" s="648"/>
      <c r="N25" s="648"/>
      <c r="O25" s="564"/>
      <c r="P25" s="564"/>
      <c r="Q25" s="586" t="str">
        <f>R24 &amp; "-" &amp; T24</f>
        <v>-</v>
      </c>
      <c r="R25" s="1223"/>
      <c r="S25" s="1224"/>
      <c r="T25" s="1223"/>
      <c r="U25" s="1224"/>
      <c r="V25" s="564"/>
      <c r="W25" s="1235"/>
      <c r="Y25" s="591"/>
      <c r="Z25" s="591" t="str">
        <f t="shared" si="0"/>
        <v/>
      </c>
      <c r="AA25" s="591"/>
      <c r="AB25" s="591"/>
    </row>
    <row r="26" spans="1:28" ht="15" customHeight="1">
      <c r="A26" s="1217"/>
      <c r="B26" s="1217"/>
      <c r="C26" s="1217"/>
      <c r="D26" s="1217"/>
      <c r="E26" s="1217"/>
      <c r="F26" s="1217"/>
      <c r="G26" s="851"/>
      <c r="H26" s="849"/>
      <c r="I26" s="1217"/>
      <c r="J26" s="1217"/>
      <c r="K26" s="856"/>
      <c r="L26" s="540"/>
      <c r="M26" s="559" t="s">
        <v>25</v>
      </c>
      <c r="N26" s="566"/>
      <c r="O26" s="566"/>
      <c r="P26" s="566"/>
      <c r="Q26" s="566"/>
      <c r="R26" s="566"/>
      <c r="S26" s="566"/>
      <c r="T26" s="566"/>
      <c r="U26" s="566"/>
      <c r="V26" s="562"/>
      <c r="W26" s="1236"/>
      <c r="Y26" s="591"/>
      <c r="Z26" s="591" t="str">
        <f t="shared" si="0"/>
        <v>Добавить вид теплоносителя (параметры теплоносителя)</v>
      </c>
      <c r="AA26" s="591"/>
      <c r="AB26" s="591"/>
    </row>
    <row r="27" spans="1:28" ht="15" customHeight="1">
      <c r="A27" s="1217"/>
      <c r="B27" s="1217"/>
      <c r="C27" s="1217"/>
      <c r="D27" s="1217"/>
      <c r="E27" s="1217"/>
      <c r="F27" s="851"/>
      <c r="G27" s="851"/>
      <c r="H27" s="849"/>
      <c r="I27" s="1217"/>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17"/>
      <c r="B28" s="1217"/>
      <c r="C28" s="1217"/>
      <c r="D28" s="1217"/>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17"/>
      <c r="B29" s="1217"/>
      <c r="C29" s="1217"/>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17"/>
      <c r="B30" s="1217"/>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17"/>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10" t="s">
        <v>629</v>
      </c>
      <c r="N34" s="1210"/>
      <c r="O34" s="1210"/>
      <c r="P34" s="1210"/>
      <c r="Q34" s="1210"/>
      <c r="R34" s="1210"/>
      <c r="S34" s="1210"/>
      <c r="T34" s="1210"/>
      <c r="U34" s="1210"/>
      <c r="V34" s="1210"/>
      <c r="W34" s="1210"/>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Богданов Виктор Александрович</cp:lastModifiedBy>
  <cp:lastPrinted>2013-08-29T08:11:20Z</cp:lastPrinted>
  <dcterms:created xsi:type="dcterms:W3CDTF">2004-05-21T07:18:45Z</dcterms:created>
  <dcterms:modified xsi:type="dcterms:W3CDTF">2023-05-04T08:28:55Z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