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0" yWindow="240" windowWidth="13665" windowHeight="8010" tabRatio="922" firstSheet="1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r:id="rId7"/>
    <sheet name="Форма 3.2 | Т-ВО" sheetId="530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1.0.1 | Форма 3.10" sheetId="625" r:id="rId17"/>
    <sheet name="Форма 3.10" sheetId="610" r:id="rId18"/>
    <sheet name="Форма 1.0.2" sheetId="550" state="veryHidden" r:id="rId19"/>
    <sheet name="Сведения об изменении" sheetId="568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3.4 | Т-подкл'!$M$28</definedName>
    <definedName name="add_CT_2">'Форма 3.2 | Т-транс'!$M$28</definedName>
    <definedName name="add_CT_9">'Форма 3.4 | Т-подкл(инд)'!$M$28</definedName>
    <definedName name="add_MO_10">'Форма 3.4 | Т-подкл'!$M$29</definedName>
    <definedName name="add_MO_2">'Форма 3.2 | Т-транс'!$M$29</definedName>
    <definedName name="add_MO_9">'Форма 3.4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3.4 | Т-подкл'!$M$30</definedName>
    <definedName name="add_Rate_2">'Форма 3.2 | Т-транс'!$M$30</definedName>
    <definedName name="add_Rate_9">'Форма 3.4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Т-ВО'!$M$31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3.2 | Т-ВО'!$M$18:$W$31</definedName>
    <definedName name="checkCell_List06_1_double_date">'Форма 3.2 | Т-ВО'!$X$18:$X$31</definedName>
    <definedName name="checkCell_List06_1_unique_t">'Форма 3.2 | Т-ВО'!$M$18:$M$31</definedName>
    <definedName name="checkCell_List06_1_unique_t1">'Форма 3.2 | Т-ВО'!$Y$18:$Y$31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Т-ВО'!$F$7:$I$13</definedName>
    <definedName name="checkCells_List05_10">'Форма 1.0.1 | Т-подкл'!$F$7:$I$17</definedName>
    <definedName name="checkCells_List05_11">'Форма 1.0.1 | Форма 3.9'!$F$7:$I$13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Т-ВО'!$O$18:$O$31</definedName>
    <definedName name="List06_1_MC2">'Форма 3.2 | Т-ВО'!$V$18:$V$31</definedName>
    <definedName name="List06_1_note">'Форма 3.2 | Т-ВО'!$W$18:$W$31</definedName>
    <definedName name="List06_1_Period">'Форма 3.2 | Т-ВО'!$O$18:$U$31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3.10'!$H$11:$H$33</definedName>
    <definedName name="List12_note">'Форма 3.10'!$I$10:$I$33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3.10'!$E$18:$E$19</definedName>
    <definedName name="pCng_List12_6">'Форма 3.10'!$E$32:$E$33</definedName>
    <definedName name="pDbl_List12_5">'Форма 3.10'!$G$29:$G$30</definedName>
    <definedName name="pDbl_List12_5_copy">'Форма 3.10'!$L$29:$L$30</definedName>
    <definedName name="pDbl_List12_5_copy2">'Форма 3.10'!$K$29:$K$30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3.2 | Т-ВО'!$I$18:$K$31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3.10'!$C$18:$C$19</definedName>
    <definedName name="pDel_List12_3">'Форма 3.10'!$C$22:$C$24</definedName>
    <definedName name="pDel_List12_4">'Форма 3.10'!$C$26:$C$27</definedName>
    <definedName name="pDel_List12_5">'Форма 3.10'!$C$29:$C$30</definedName>
    <definedName name="pDel_List12_6">'Форма 3.10'!$C$32:$C$33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3.2 | Т-ВО'!$V$14:$V$31</definedName>
    <definedName name="pIns_List06_10_Period">'Форма 3.4 | Т-подкл'!$AK$15:$AK$30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3.10'!$E$19</definedName>
    <definedName name="pIns_List12_3">'Форма 3.10'!$E$24</definedName>
    <definedName name="pIns_List12_4">'Форма 3.10'!$E$27</definedName>
    <definedName name="pIns_List12_5">'Форма 3.10'!$E$30</definedName>
    <definedName name="pIns_List12_6">'Форма 3.10'!$E$33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REESTR_ORG!$A$2:$J$108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A73" i="612" l="1"/>
  <c r="E23" i="610"/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O18" i="530"/>
  <c r="Z23" i="530"/>
  <c r="Q24" i="530"/>
  <c r="Z27" i="530"/>
  <c r="Q28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H12" i="625"/>
  <c r="H11" i="625"/>
  <c r="H9" i="625"/>
  <c r="H8" i="625"/>
  <c r="H7" i="625"/>
  <c r="H12" i="622"/>
  <c r="H9" i="622"/>
  <c r="H8" i="622"/>
  <c r="H12" i="613"/>
  <c r="H9" i="613"/>
  <c r="H8" i="613"/>
  <c r="R14" i="601"/>
  <c r="H13" i="625" s="1"/>
  <c r="R13" i="601"/>
  <c r="R12" i="601"/>
  <c r="P12" i="601"/>
  <c r="L21" i="530"/>
  <c r="X27" i="530"/>
  <c r="M12" i="601"/>
  <c r="Y22" i="530"/>
  <c r="L22" i="530"/>
  <c r="L23" i="530"/>
  <c r="F9" i="625"/>
  <c r="F12" i="625"/>
  <c r="X23" i="530"/>
  <c r="F8" i="625"/>
  <c r="L26" i="530"/>
  <c r="L18" i="530"/>
  <c r="F11" i="625"/>
  <c r="Y26" i="530"/>
  <c r="L19" i="530"/>
  <c r="L27" i="530"/>
  <c r="M14" i="601"/>
  <c r="L20" i="530"/>
  <c r="M13" i="601"/>
  <c r="F10" i="625"/>
  <c r="F13" i="625"/>
  <c r="H13" i="613" l="1"/>
  <c r="H13" i="622"/>
  <c r="M9" i="566" l="1"/>
  <c r="M8" i="566"/>
  <c r="M9" i="598"/>
  <c r="M8" i="598"/>
  <c r="M9" i="567"/>
  <c r="M8" i="567"/>
  <c r="B3" i="525"/>
  <c r="B2" i="525"/>
  <c r="N10" i="566" l="1"/>
  <c r="N9" i="566"/>
  <c r="N8" i="566"/>
  <c r="N7" i="566"/>
  <c r="M7" i="566"/>
  <c r="N10" i="598"/>
  <c r="N9" i="598"/>
  <c r="N8" i="598"/>
  <c r="N7" i="598"/>
  <c r="M7" i="598"/>
  <c r="O10" i="567"/>
  <c r="O9" i="567"/>
  <c r="O8" i="567"/>
  <c r="O7" i="567"/>
  <c r="M7" i="567"/>
  <c r="F29" i="205" l="1"/>
  <c r="E29" i="205"/>
  <c r="H292" i="471"/>
  <c r="E284" i="471"/>
  <c r="E279" i="471"/>
  <c r="R259" i="471"/>
  <c r="R254" i="471"/>
  <c r="R249" i="471"/>
  <c r="P249" i="471"/>
  <c r="M244" i="471"/>
  <c r="AF185" i="471"/>
  <c r="AN184" i="471"/>
  <c r="AG170" i="471"/>
  <c r="AO169" i="471"/>
  <c r="Q155" i="471"/>
  <c r="Z154" i="471"/>
  <c r="Q138" i="471"/>
  <c r="Z137" i="471"/>
  <c r="Q121" i="471"/>
  <c r="Z120" i="471"/>
  <c r="AF101" i="471"/>
  <c r="V100" i="471"/>
  <c r="AF99" i="471"/>
  <c r="AE98" i="471"/>
  <c r="V98" i="471"/>
  <c r="Q83" i="471"/>
  <c r="Z82" i="471"/>
  <c r="Q67" i="471"/>
  <c r="Z66" i="471"/>
  <c r="Q51" i="471"/>
  <c r="Z50" i="471"/>
  <c r="Q35" i="471"/>
  <c r="Z34" i="471"/>
  <c r="M12" i="550"/>
  <c r="H11" i="622"/>
  <c r="H7" i="622"/>
  <c r="AF23" i="566"/>
  <c r="AN22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H11" i="618"/>
  <c r="H7" i="618"/>
  <c r="AG23" i="598"/>
  <c r="AO22" i="598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H11" i="617"/>
  <c r="H7" i="617"/>
  <c r="Q24" i="567"/>
  <c r="Z23" i="567"/>
  <c r="N17" i="567"/>
  <c r="O17" i="567" s="1"/>
  <c r="P17" i="567" s="1"/>
  <c r="Q17" i="567" s="1"/>
  <c r="R17" i="567" s="1"/>
  <c r="S17" i="567" s="1"/>
  <c r="U17" i="567" s="1"/>
  <c r="V17" i="567" s="1"/>
  <c r="W17" i="567" s="1"/>
  <c r="H11" i="614"/>
  <c r="H7" i="614"/>
  <c r="H11" i="613"/>
  <c r="H7" i="613"/>
  <c r="L20" i="566"/>
  <c r="L184" i="471"/>
  <c r="L19" i="598"/>
  <c r="X66" i="471"/>
  <c r="L34" i="471"/>
  <c r="X154" i="471"/>
  <c r="F9" i="622"/>
  <c r="F12" i="617"/>
  <c r="E3" i="437"/>
  <c r="F12" i="622"/>
  <c r="F11" i="618"/>
  <c r="X120" i="471"/>
  <c r="Y22" i="567"/>
  <c r="L29" i="471"/>
  <c r="F11" i="613"/>
  <c r="Y153" i="471"/>
  <c r="X50" i="471"/>
  <c r="AN22" i="598"/>
  <c r="L65" i="471"/>
  <c r="L181" i="471"/>
  <c r="F10" i="614"/>
  <c r="AC98" i="471"/>
  <c r="X34" i="471"/>
  <c r="Y136" i="471"/>
  <c r="L22" i="566"/>
  <c r="L61" i="471"/>
  <c r="L30" i="471"/>
  <c r="AM184" i="471"/>
  <c r="F9" i="613"/>
  <c r="L166" i="471"/>
  <c r="L77" i="471"/>
  <c r="X82" i="471"/>
  <c r="L21" i="598"/>
  <c r="L168" i="471"/>
  <c r="M254" i="471"/>
  <c r="L82" i="471"/>
  <c r="L66" i="471"/>
  <c r="F292" i="471"/>
  <c r="L64" i="471"/>
  <c r="F11" i="614"/>
  <c r="L20" i="567"/>
  <c r="Y81" i="471"/>
  <c r="F11" i="617"/>
  <c r="L80" i="471"/>
  <c r="F8" i="613"/>
  <c r="F11" i="622"/>
  <c r="L21" i="567"/>
  <c r="L182" i="471"/>
  <c r="L169" i="471"/>
  <c r="F12" i="614"/>
  <c r="L183" i="471"/>
  <c r="F13" i="618"/>
  <c r="F293" i="471"/>
  <c r="F8" i="622"/>
  <c r="AN169" i="471"/>
  <c r="L45" i="471"/>
  <c r="L49" i="471"/>
  <c r="F9" i="614"/>
  <c r="F9" i="617"/>
  <c r="L167" i="471"/>
  <c r="F289" i="471"/>
  <c r="F13" i="614"/>
  <c r="L50" i="471"/>
  <c r="L23" i="567"/>
  <c r="F13" i="622"/>
  <c r="AD97" i="471"/>
  <c r="L47" i="471"/>
  <c r="L62" i="471"/>
  <c r="AC100" i="471"/>
  <c r="L79" i="471"/>
  <c r="L19" i="566"/>
  <c r="F10" i="617"/>
  <c r="L78" i="471"/>
  <c r="F10" i="618"/>
  <c r="M259" i="471"/>
  <c r="F10" i="622"/>
  <c r="F9" i="618"/>
  <c r="E2" i="437"/>
  <c r="L33" i="471"/>
  <c r="L32" i="471"/>
  <c r="F8" i="617"/>
  <c r="X23" i="567"/>
  <c r="L21" i="566"/>
  <c r="F290" i="471"/>
  <c r="Y33" i="471"/>
  <c r="L20" i="598"/>
  <c r="L48" i="471"/>
  <c r="F294" i="471"/>
  <c r="F8" i="614"/>
  <c r="L46" i="471"/>
  <c r="L22" i="567"/>
  <c r="X137" i="471"/>
  <c r="F291" i="471"/>
  <c r="L18" i="567"/>
  <c r="AM22" i="566"/>
  <c r="Y49" i="471"/>
  <c r="F10" i="613"/>
  <c r="F13" i="613"/>
  <c r="F12" i="618"/>
  <c r="F12" i="613"/>
  <c r="Y65" i="471"/>
  <c r="L19" i="567"/>
  <c r="Y119" i="471"/>
  <c r="L22" i="598"/>
  <c r="L81" i="471"/>
  <c r="L63" i="471"/>
  <c r="M249" i="471"/>
  <c r="L31" i="471"/>
  <c r="F13" i="617"/>
  <c r="F8" i="618"/>
</calcChain>
</file>

<file path=xl/sharedStrings.xml><?xml version="1.0" encoding="utf-8"?>
<sst xmlns="http://schemas.openxmlformats.org/spreadsheetml/2006/main" count="2646" uniqueCount="1355">
  <si>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</si>
  <si>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</si>
  <si>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</si>
  <si>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</si>
  <si>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</si>
  <si>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</si>
  <si>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</si>
  <si>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</si>
  <si>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</si>
  <si>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</si>
  <si>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</si>
  <si>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</si>
  <si>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</si>
  <si>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</si>
  <si>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</si>
  <si>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</si>
  <si>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</si>
  <si>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</si>
  <si>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</si>
  <si>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</si>
  <si>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</si>
  <si>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</si>
  <si>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</si>
  <si>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</si>
  <si>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</si>
  <si>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</si>
  <si>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</si>
  <si>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</si>
  <si>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</si>
  <si>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</si>
  <si>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</si>
  <si>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</si>
  <si>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</si>
  <si>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</si>
  <si>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</si>
  <si>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</si>
  <si>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</si>
  <si>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</si>
  <si>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</si>
  <si>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</si>
  <si>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</si>
  <si>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</si>
  <si>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</si>
  <si>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</si>
  <si>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</si>
  <si>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</si>
  <si>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</si>
  <si>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</si>
  <si>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</si>
  <si>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</si>
  <si>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</si>
  <si>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</si>
  <si>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</si>
  <si>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</si>
  <si>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</si>
  <si>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</si>
  <si>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</si>
  <si>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</si>
  <si>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</si>
  <si>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</si>
  <si>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</si>
  <si>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</si>
  <si>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</si>
  <si>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</si>
  <si>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</si>
  <si>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</si>
  <si>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</si>
  <si>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</si>
  <si>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</si>
  <si>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</si>
  <si>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</si>
  <si>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</si>
  <si>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</si>
  <si>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</si>
  <si>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</si>
  <si>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</si>
  <si>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</si>
  <si>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</si>
  <si>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</si>
  <si>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</si>
  <si>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</si>
  <si>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</si>
  <si>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</si>
  <si>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</si>
  <si>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</si>
  <si>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</si>
  <si>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</si>
  <si>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</si>
  <si>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</si>
  <si>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</si>
  <si>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</si>
  <si>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</si>
  <si>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</si>
  <si>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</si>
  <si>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</si>
  <si>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</si>
  <si>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</si>
  <si>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</si>
  <si>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</si>
  <si>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</si>
  <si>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</si>
  <si>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</si>
  <si>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</si>
  <si>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</si>
  <si>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</si>
  <si>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</si>
  <si>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</si>
  <si>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</si>
  <si>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</si>
  <si>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</si>
  <si>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</si>
  <si>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</si>
  <si>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</si>
  <si>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</si>
  <si>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</si>
  <si>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</si>
  <si>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</si>
  <si>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</si>
  <si>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</si>
  <si>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</si>
  <si>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</si>
  <si>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</si>
  <si>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</si>
  <si>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</si>
  <si>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</si>
  <si>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</si>
  <si>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</si>
  <si>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</si>
  <si>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</si>
  <si>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</si>
  <si>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</si>
  <si>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</si>
  <si>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</si>
  <si>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</si>
  <si>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</si>
  <si>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</si>
  <si>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</si>
  <si>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</si>
  <si>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</si>
  <si>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</si>
  <si>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</si>
  <si>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</si>
  <si>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</si>
  <si>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</si>
  <si>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</si>
  <si>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</si>
  <si>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</si>
  <si>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</si>
  <si>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</si>
  <si>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</si>
  <si>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</si>
  <si>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</si>
  <si>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</si>
  <si>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</si>
  <si>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</si>
  <si>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</si>
  <si>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</si>
  <si>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</si>
  <si>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</si>
  <si>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</si>
  <si>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</si>
  <si>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</si>
  <si>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</si>
  <si>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</si>
  <si>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</si>
  <si>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</si>
  <si>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</si>
  <si>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</si>
  <si>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</si>
  <si>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</si>
  <si>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</si>
  <si>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</si>
  <si>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</si>
  <si>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</si>
  <si>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</si>
  <si>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</si>
  <si>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</si>
  <si>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</si>
  <si>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</si>
  <si>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</si>
  <si>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</si>
  <si>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</si>
  <si>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</si>
  <si>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</si>
  <si>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</si>
  <si>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</si>
  <si>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</si>
  <si>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</si>
  <si>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</si>
  <si>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</si>
  <si>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</si>
  <si>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</si>
  <si>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</si>
  <si>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</si>
  <si>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</si>
  <si>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</si>
  <si>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</si>
  <si>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</si>
  <si>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</si>
  <si>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</si>
  <si>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</si>
  <si>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</si>
  <si>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</si>
  <si>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</si>
  <si>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</si>
  <si>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</si>
  <si>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</si>
  <si>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</si>
  <si>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</si>
  <si>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</si>
  <si>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</si>
  <si>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</si>
  <si>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</si>
  <si>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</si>
  <si>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</si>
  <si>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</si>
  <si>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</si>
  <si>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</si>
  <si>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</si>
  <si>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</si>
  <si>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</si>
  <si>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</si>
  <si>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</si>
  <si>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</si>
  <si>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</si>
  <si>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</si>
  <si>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</si>
  <si>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</si>
  <si>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</si>
  <si>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</si>
  <si>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</si>
  <si>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</si>
  <si>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</si>
  <si>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</si>
  <si>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</si>
  <si>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</si>
  <si>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</si>
  <si>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</si>
  <si>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</si>
  <si>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</si>
  <si>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</si>
  <si>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</si>
  <si>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</si>
  <si>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</si>
  <si>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</si>
  <si>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</si>
  <si>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</si>
  <si>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</si>
  <si>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</si>
  <si>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</si>
  <si>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</si>
  <si>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</si>
  <si>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</si>
  <si>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</si>
  <si>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</si>
  <si>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</si>
  <si>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</si>
  <si>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</si>
  <si>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</si>
  <si>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</si>
  <si>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</si>
  <si>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</si>
  <si>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</si>
  <si>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</si>
  <si>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</si>
  <si>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</si>
  <si>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</si>
  <si>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</si>
  <si>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</si>
  <si>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</si>
  <si>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</si>
  <si>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</si>
  <si>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</si>
  <si>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</si>
  <si>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</si>
  <si>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</si>
  <si>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</si>
  <si>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</si>
  <si>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</si>
  <si>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</si>
  <si>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</si>
  <si>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</si>
  <si>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</si>
  <si>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</si>
  <si>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</si>
  <si>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</si>
  <si>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</si>
  <si>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</si>
  <si>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</si>
  <si>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</si>
  <si>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</si>
  <si>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</si>
  <si>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</si>
  <si>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</si>
  <si>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</si>
  <si>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</si>
  <si>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</si>
  <si>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</si>
  <si>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</si>
  <si>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</si>
  <si>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</si>
  <si>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</si>
  <si>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</si>
  <si>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</si>
  <si>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</si>
  <si>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</si>
  <si>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</si>
  <si>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</si>
  <si>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</si>
  <si>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</si>
  <si>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</si>
  <si>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</si>
  <si>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</si>
  <si>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</si>
  <si>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</si>
  <si>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</si>
  <si>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</si>
  <si>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</si>
  <si>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</si>
  <si>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</si>
  <si>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</si>
  <si>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</si>
  <si>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</si>
  <si>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</si>
  <si>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</si>
  <si>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</si>
  <si>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</si>
  <si>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</si>
  <si>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</si>
  <si>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</si>
  <si>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</si>
  <si>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</si>
  <si>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</si>
  <si>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</si>
  <si>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</si>
  <si>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</si>
  <si>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</si>
  <si>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</si>
  <si>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</si>
  <si>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</si>
  <si>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</si>
  <si>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</si>
  <si>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</si>
  <si>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</si>
  <si>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</si>
  <si>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</si>
  <si>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</si>
  <si>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</si>
  <si>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</si>
  <si>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</si>
  <si>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</si>
  <si>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</si>
  <si>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</si>
  <si>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</si>
  <si>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</si>
  <si>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</si>
  <si>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</si>
  <si>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</si>
  <si>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</si>
  <si>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</si>
  <si>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</si>
  <si>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</si>
  <si>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</si>
  <si>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</si>
  <si>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</si>
  <si>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</si>
  <si>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</si>
  <si>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</si>
  <si>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</si>
  <si>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</si>
  <si>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</si>
  <si>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</si>
  <si>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</si>
  <si>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</si>
  <si>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</si>
  <si>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</si>
  <si>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</si>
  <si>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</si>
  <si>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</si>
  <si>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</si>
  <si>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</si>
  <si>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</si>
  <si>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</si>
  <si>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</si>
  <si>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</si>
  <si>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</si>
  <si>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</si>
  <si>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</si>
  <si>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</si>
  <si>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</si>
  <si>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</si>
  <si>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</si>
  <si>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</si>
  <si>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</si>
  <si>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</si>
  <si>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</si>
  <si>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</si>
  <si>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</si>
  <si>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</si>
  <si>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</si>
  <si>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</si>
  <si>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</si>
  <si>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</si>
  <si>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</si>
  <si>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</si>
  <si>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</si>
  <si>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</si>
  <si>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</si>
  <si>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</si>
  <si>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</si>
  <si>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</si>
  <si>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</si>
  <si>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</si>
  <si>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</si>
  <si>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</si>
  <si>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</si>
  <si>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</si>
  <si>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</si>
  <si>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</si>
  <si>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</si>
  <si>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</si>
  <si>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</si>
  <si>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</si>
  <si>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</si>
  <si>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</si>
  <si>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</si>
  <si>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</si>
  <si>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</si>
  <si>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</si>
  <si>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</si>
  <si>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</si>
  <si>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</si>
  <si>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</si>
  <si>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</si>
  <si>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</si>
  <si>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</si>
  <si>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</si>
  <si>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</si>
  <si>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</si>
  <si>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</si>
  <si>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</si>
  <si>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</si>
  <si>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</si>
  <si>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</si>
  <si>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</si>
  <si>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</si>
  <si>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</si>
  <si>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</si>
  <si>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</si>
  <si>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</si>
  <si>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</si>
  <si>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</si>
  <si>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</si>
  <si>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</si>
  <si>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</si>
  <si>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</si>
  <si>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</si>
  <si>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</si>
  <si>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</si>
  <si>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</si>
  <si>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</si>
  <si>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</si>
  <si>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</si>
  <si>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</si>
  <si>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</si>
  <si>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</si>
  <si>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</si>
  <si>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</si>
  <si>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</si>
  <si>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</si>
  <si>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</si>
  <si>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</si>
  <si>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</si>
  <si>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</si>
  <si>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</si>
  <si>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</si>
  <si>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</si>
  <si>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</si>
  <si>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</si>
  <si>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</si>
  <si>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</si>
  <si>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</si>
  <si>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</si>
  <si>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</si>
  <si>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</si>
  <si>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</si>
  <si>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</si>
  <si>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</si>
  <si>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</si>
  <si>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</si>
  <si>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</si>
  <si>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</si>
  <si>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</si>
  <si>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</si>
  <si>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</si>
  <si>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</si>
  <si>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</si>
  <si>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</si>
  <si>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</si>
  <si>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</si>
  <si>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</si>
  <si>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</si>
  <si>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</si>
  <si>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</si>
  <si>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</si>
  <si>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</si>
  <si>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</si>
  <si>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</si>
  <si>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</si>
  <si>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</si>
  <si>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</si>
  <si>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</si>
  <si>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</si>
  <si>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</si>
  <si>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</si>
  <si>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</si>
  <si>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</si>
  <si>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</si>
  <si>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</si>
  <si>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</si>
  <si>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</si>
  <si>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</si>
  <si>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</si>
  <si>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</si>
  <si>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</si>
  <si>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</si>
  <si>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</si>
  <si>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</si>
  <si>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</si>
  <si>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</si>
  <si>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</si>
  <si>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</si>
  <si>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</si>
  <si>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</si>
  <si>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</si>
  <si>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</si>
  <si>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</si>
  <si>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</si>
  <si>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</si>
  <si>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</si>
  <si>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</si>
  <si>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</si>
  <si>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</si>
  <si>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</si>
  <si>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</si>
  <si>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</si>
  <si>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</si>
  <si>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</si>
  <si>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</si>
  <si>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</si>
  <si>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</si>
  <si>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</si>
  <si>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</si>
  <si>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</si>
  <si>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</si>
  <si>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</si>
  <si>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</si>
  <si>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</si>
  <si>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</si>
  <si>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</si>
  <si>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</si>
  <si>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</si>
  <si>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</si>
  <si>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</si>
  <si>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</si>
  <si>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</si>
  <si>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</si>
  <si>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</si>
  <si>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</si>
  <si>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</si>
  <si>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</si>
  <si>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</si>
  <si>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</si>
  <si>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</si>
  <si>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</si>
  <si>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</si>
  <si>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</si>
  <si>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</si>
  <si>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</si>
  <si>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</si>
  <si>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</si>
  <si>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</si>
  <si>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</si>
  <si>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</si>
  <si>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</si>
  <si>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</si>
  <si>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</si>
  <si>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</si>
  <si>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</si>
  <si>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</si>
  <si>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</si>
  <si>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</si>
  <si>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</si>
  <si>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</si>
  <si>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</si>
  <si>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</si>
  <si>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</si>
  <si>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</si>
  <si>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</si>
  <si>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</si>
  <si>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</si>
  <si>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</si>
  <si>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</si>
  <si>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</si>
  <si>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</si>
  <si>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</si>
  <si>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</si>
  <si>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</si>
  <si>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</si>
  <si>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</si>
  <si>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</si>
  <si>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</si>
  <si>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</si>
  <si>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</si>
  <si>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</si>
  <si>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</si>
  <si>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</si>
  <si>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</si>
  <si>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</si>
  <si>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</si>
  <si>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</si>
  <si>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</si>
  <si>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</si>
  <si>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</si>
  <si>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</si>
  <si>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</si>
  <si>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</si>
  <si>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</si>
  <si>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</si>
  <si>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</si>
  <si>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</si>
  <si>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</si>
  <si>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</si>
  <si>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</si>
  <si>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</si>
  <si>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</si>
  <si>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</si>
  <si>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</si>
  <si>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</si>
  <si>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</si>
  <si>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</si>
  <si>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</si>
  <si>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</si>
  <si>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</si>
  <si>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</si>
  <si>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</si>
  <si>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</si>
  <si>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</si>
  <si>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</si>
  <si>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</si>
  <si>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</si>
  <si>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</si>
  <si>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</si>
  <si>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</si>
  <si>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</si>
  <si>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</si>
  <si>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</si>
  <si>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</si>
  <si>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</si>
  <si>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</si>
  <si>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</si>
  <si>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</si>
  <si>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</si>
  <si>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</si>
  <si>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</si>
  <si>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</si>
  <si>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</si>
  <si>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</si>
  <si>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</si>
  <si>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</si>
  <si>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</si>
  <si>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</si>
  <si>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</si>
  <si>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</si>
  <si>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</si>
  <si>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</si>
  <si>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</si>
  <si>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</si>
  <si>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</si>
  <si>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</si>
  <si>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</si>
  <si>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</si>
  <si>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</si>
  <si>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</si>
  <si>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</si>
  <si>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</si>
  <si>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</si>
  <si>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</si>
  <si>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</si>
  <si>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</si>
  <si>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</si>
  <si>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</si>
  <si>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</si>
  <si>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</si>
  <si>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</si>
  <si>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</si>
  <si>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</si>
  <si>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</si>
  <si>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</si>
  <si>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</si>
  <si>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</si>
  <si>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</si>
  <si>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3.9' для организаций, которые не осуществляют подключение к централизованной системе.</t>
  </si>
  <si>
    <t>Размер файла обновления: 325632 байт</t>
  </si>
  <si>
    <t>Подготовка к обновлению...</t>
  </si>
  <si>
    <t>Сохранение файла резервной копии: C:\Users\kazakovve\Desktop\FAS.JKH.OPEN.INFO.PRICE.VO(v1.0.1).BKP..xlsb</t>
  </si>
  <si>
    <t>Резервная копия создана: C:\Users\kazakovve\Desktop\FAS.JKH.OPEN.INFO.PRICE.VO(v1.0.1).BKP..xlsb</t>
  </si>
  <si>
    <t>Создание книги для установки обновлений...</t>
  </si>
  <si>
    <t>Файл обновления загружен: C:\Users\kazakovve\Desktop\Новая папка (2)\UPDATE.FAS.JKH.OPEN.INFO.PRICE.VO.TO.1.0.2.55.xls</t>
  </si>
  <si>
    <t>население и приравненные категории</t>
  </si>
  <si>
    <t>Нет доступных обновлений для отчёта с кодом FAS.JKH.OPEN.INFO.PRICE.VO!</t>
  </si>
  <si>
    <t>24.04.2023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</si>
  <si>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</si>
  <si>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</si>
  <si>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</si>
  <si>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</si>
  <si>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</si>
  <si>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</si>
  <si>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</si>
  <si>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</si>
  <si>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</si>
  <si>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</si>
  <si>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</si>
  <si>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</si>
  <si>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</si>
  <si>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</si>
  <si>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</si>
  <si>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</si>
  <si>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</si>
  <si>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</si>
  <si>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</si>
  <si>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</si>
  <si>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</si>
  <si>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</si>
  <si>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</si>
  <si>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</si>
  <si>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</si>
  <si>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</si>
  <si>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</si>
  <si>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</si>
  <si>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</si>
  <si>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</si>
  <si>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</si>
  <si>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</si>
  <si>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</si>
  <si>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</si>
  <si>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</si>
  <si>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</si>
  <si>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</si>
  <si>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</si>
  <si>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</si>
  <si>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</si>
  <si>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</si>
  <si>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</si>
  <si>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</si>
  <si>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</si>
  <si>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</si>
  <si>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</si>
  <si>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</si>
  <si>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</si>
  <si>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</si>
  <si>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</si>
  <si>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</si>
  <si>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</si>
  <si>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</si>
  <si>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</si>
  <si>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</si>
  <si>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</si>
  <si>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</si>
  <si>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</si>
  <si>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</si>
  <si>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</si>
  <si>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</si>
  <si>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</si>
  <si>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</si>
  <si>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</si>
  <si>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</si>
  <si>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</si>
  <si>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</si>
  <si>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</si>
  <si>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</si>
  <si>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</si>
  <si>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</si>
  <si>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</si>
  <si>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</si>
  <si>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</si>
  <si>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</si>
  <si>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</si>
  <si>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</si>
  <si>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</si>
  <si>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</si>
  <si>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</si>
  <si>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</si>
  <si>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</si>
  <si>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</si>
  <si>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</si>
  <si>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</si>
  <si>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</si>
  <si>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</si>
  <si>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</si>
  <si>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</si>
  <si>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</si>
  <si>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</si>
  <si>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</si>
  <si>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</si>
  <si>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</si>
  <si>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</si>
  <si>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</si>
  <si>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</si>
  <si>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</si>
  <si>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</si>
  <si>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</si>
  <si>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</si>
  <si>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</si>
  <si>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</si>
  <si>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</si>
  <si>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</si>
  <si>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</si>
  <si>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</si>
  <si>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</si>
  <si>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</si>
  <si>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</si>
  <si>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</si>
  <si>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</si>
  <si>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</si>
  <si>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</si>
  <si>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</si>
  <si>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</si>
  <si>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</si>
  <si>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</si>
  <si>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</si>
  <si>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</si>
  <si>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</si>
  <si>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</si>
  <si>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</si>
  <si>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</si>
  <si>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</si>
  <si>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</si>
  <si>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</si>
  <si>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</si>
  <si>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</si>
  <si>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</si>
  <si>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</si>
  <si>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</si>
  <si>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</si>
  <si>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</si>
  <si>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</si>
  <si>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</si>
  <si>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</si>
  <si>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</si>
  <si>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</si>
  <si>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</si>
  <si>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</si>
  <si>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</si>
  <si>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</si>
  <si>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</si>
  <si>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</si>
  <si>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</si>
  <si>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</si>
  <si>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</si>
  <si>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</si>
  <si>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</si>
  <si>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</si>
  <si>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</si>
  <si>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</si>
  <si>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</si>
  <si>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</si>
  <si>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</si>
  <si>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</si>
  <si>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</si>
  <si>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</si>
  <si>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</si>
  <si>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</si>
  <si>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</si>
  <si>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</si>
  <si>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</si>
  <si>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</si>
  <si>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</si>
  <si>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</si>
  <si>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</si>
  <si>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</si>
  <si>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</si>
  <si>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</si>
  <si>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</si>
  <si>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</si>
  <si>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</si>
  <si>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</si>
  <si>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</si>
  <si>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</si>
  <si>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</si>
  <si>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</si>
  <si>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</si>
  <si>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</si>
  <si>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</si>
  <si>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</si>
  <si>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</si>
  <si>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</si>
  <si>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</si>
  <si>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</si>
  <si>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</si>
  <si>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</si>
  <si>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</si>
  <si>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</si>
  <si>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</si>
  <si>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</si>
  <si>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</si>
  <si>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</si>
  <si>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</si>
  <si>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</si>
  <si>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</si>
  <si>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</si>
  <si>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</si>
  <si>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</si>
  <si>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</si>
  <si>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</si>
  <si>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</si>
  <si>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</si>
  <si>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</si>
  <si>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</si>
  <si>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</si>
  <si>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</si>
  <si>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</si>
  <si>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</si>
  <si>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</si>
  <si>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</si>
  <si>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</si>
  <si>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</si>
  <si>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</si>
  <si>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</si>
  <si>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02.05.2023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</si>
  <si>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</si>
  <si>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</si>
  <si>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</si>
  <si>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</si>
  <si>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</si>
  <si>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</si>
  <si>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</si>
  <si>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</si>
  <si>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</si>
  <si>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</si>
  <si>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</si>
  <si>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</si>
  <si>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</si>
  <si>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</si>
  <si>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</si>
  <si>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</si>
  <si>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</si>
  <si>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</si>
  <si>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</si>
  <si>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</si>
  <si>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</si>
  <si>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</si>
  <si>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</si>
  <si>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26361211</t>
  </si>
  <si>
    <t>АО "Аэропорт Сургут"</t>
  </si>
  <si>
    <t>8602060523</t>
  </si>
  <si>
    <t>860201001</t>
  </si>
  <si>
    <t>04-09-1997 00:00:00</t>
  </si>
  <si>
    <t>26453916</t>
  </si>
  <si>
    <t>АО "Водоканал"</t>
  </si>
  <si>
    <t>8606013108</t>
  </si>
  <si>
    <t>860601001</t>
  </si>
  <si>
    <t>01-10-2008 00:00:00</t>
  </si>
  <si>
    <t>26560525</t>
  </si>
  <si>
    <t>АО "ГУ ЖКХ"</t>
  </si>
  <si>
    <t>5116000922</t>
  </si>
  <si>
    <t>511601001</t>
  </si>
  <si>
    <t>13-05-2009 00:00:00</t>
  </si>
  <si>
    <t>30335229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</si>
  <si>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</si>
  <si>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</si>
  <si>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</si>
  <si>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</si>
  <si>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</si>
  <si>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</si>
  <si>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</si>
  <si>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</si>
  <si>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</si>
  <si>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</si>
  <si>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</si>
  <si>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</si>
  <si>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</si>
  <si>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</si>
  <si>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</si>
  <si>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26423589</t>
  </si>
  <si>
    <t>АО "Юганскводоканал"</t>
  </si>
  <si>
    <t>8604048909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</si>
  <si>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</si>
  <si>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</si>
  <si>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</si>
  <si>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</si>
  <si>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861101001</t>
  </si>
  <si>
    <t>12-02-2009 00:00:00</t>
  </si>
  <si>
    <t>28856006</t>
  </si>
  <si>
    <t>АО "Юграавиа"</t>
  </si>
  <si>
    <t>8601053210</t>
  </si>
  <si>
    <t>860101001</t>
  </si>
  <si>
    <t>28544788</t>
  </si>
  <si>
    <t>АО «Сургутское судоремонтное предприятие»</t>
  </si>
  <si>
    <t>8602066980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</si>
  <si>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</si>
  <si>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</si>
  <si>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</si>
  <si>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</si>
  <si>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</si>
  <si>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</si>
  <si>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</si>
  <si>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</si>
  <si>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</si>
  <si>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</si>
  <si>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</si>
  <si>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</si>
  <si>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</si>
  <si>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</si>
  <si>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</si>
  <si>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</si>
  <si>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</si>
  <si>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26423569</t>
  </si>
  <si>
    <t>Муниципальное водоканализационное предприятие муниципального образования город Ханты-Мансийск</t>
  </si>
  <si>
    <t>8601001099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</si>
  <si>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</si>
  <si>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</si>
  <si>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</si>
  <si>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</si>
  <si>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</si>
  <si>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</si>
  <si>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</si>
  <si>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</si>
  <si>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</si>
  <si>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</si>
  <si>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</si>
  <si>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</si>
  <si>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</si>
  <si>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</si>
  <si>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</si>
  <si>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</si>
  <si>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</si>
  <si>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</si>
  <si>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</si>
  <si>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</si>
  <si>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</si>
  <si>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</si>
  <si>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</si>
  <si>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</si>
  <si>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</si>
  <si>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</si>
  <si>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</si>
  <si>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</si>
  <si>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</si>
  <si>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</si>
  <si>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</si>
  <si>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</si>
  <si>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</si>
  <si>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</si>
  <si>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</si>
  <si>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</si>
  <si>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</si>
  <si>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</si>
  <si>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</si>
  <si>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</si>
  <si>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</si>
  <si>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</si>
  <si>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</si>
  <si>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</si>
  <si>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</si>
  <si>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</si>
  <si>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</si>
  <si>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</si>
  <si>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31356763</t>
  </si>
  <si>
    <t>Муниципальное унитарное предприятие «Управление теплоснабжения г.п. Талинка»</t>
  </si>
  <si>
    <t>8614001674</t>
  </si>
  <si>
    <t>861401001</t>
  </si>
  <si>
    <t>31669454</t>
  </si>
  <si>
    <t>Муниципальное унитарное предприятие Белоярского района «Белоярские коммунальные системы»</t>
  </si>
  <si>
    <t>8611013174</t>
  </si>
  <si>
    <t>01-11-2022 00:00:00</t>
  </si>
  <si>
    <t>26423509</t>
  </si>
  <si>
    <t>Муниципальное унитарное предприятие города Нижневартовска "Горводоканал"</t>
  </si>
  <si>
    <t>8603010370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</si>
  <si>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</si>
  <si>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</si>
  <si>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</si>
  <si>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</si>
  <si>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</si>
  <si>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</si>
  <si>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</si>
  <si>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</si>
  <si>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</si>
  <si>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</si>
  <si>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</si>
  <si>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26360341</t>
  </si>
  <si>
    <t>ОАО "Сибнефтепровод" Тобольское УМН</t>
  </si>
  <si>
    <t>7201000726</t>
  </si>
  <si>
    <t>997150001</t>
  </si>
  <si>
    <t>26423715</t>
  </si>
  <si>
    <t>ОАО "Тюменьэнерго" филиал Сургутские электрические сети</t>
  </si>
  <si>
    <t>8602060185</t>
  </si>
  <si>
    <t>860203001</t>
  </si>
  <si>
    <t>26454885</t>
  </si>
  <si>
    <t>ООО "Аквалидер"</t>
  </si>
  <si>
    <t>8621000390</t>
  </si>
  <si>
    <t>862101001</t>
  </si>
  <si>
    <t>21-09-2009 00:00:00</t>
  </si>
  <si>
    <t>30942075</t>
  </si>
  <si>
    <t>ООО "Башнефть-Добыча"</t>
  </si>
  <si>
    <t>0277106840</t>
  </si>
  <si>
    <t>025250001</t>
  </si>
  <si>
    <t>01-01-2018 00:00:00</t>
  </si>
  <si>
    <t>26583176</t>
  </si>
  <si>
    <t>027501001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</si>
  <si>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</si>
  <si>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</si>
  <si>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</si>
  <si>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</si>
  <si>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</si>
  <si>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</si>
  <si>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</si>
  <si>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</si>
  <si>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</si>
  <si>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</si>
  <si>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</si>
  <si>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</si>
  <si>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</si>
  <si>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</si>
  <si>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</si>
  <si>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</si>
  <si>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</si>
  <si>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</si>
  <si>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</si>
  <si>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</si>
  <si>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</si>
  <si>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</si>
  <si>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</si>
  <si>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</si>
  <si>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</si>
  <si>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</si>
  <si>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</si>
  <si>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</si>
  <si>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</si>
  <si>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</si>
  <si>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</si>
  <si>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31037879</t>
  </si>
  <si>
    <t>ООО "Газпром переработка"</t>
  </si>
  <si>
    <t>780201001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</si>
  <si>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</si>
  <si>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</si>
  <si>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</si>
  <si>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</si>
  <si>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</si>
  <si>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</si>
  <si>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</si>
  <si>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</si>
  <si>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</si>
  <si>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</si>
  <si>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</si>
  <si>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</si>
  <si>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</si>
  <si>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</si>
  <si>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</si>
  <si>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</si>
  <si>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</si>
  <si>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</si>
  <si>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861601001</t>
  </si>
  <si>
    <t>26423761</t>
  </si>
  <si>
    <t>ООО "КОММУНАЛЬНИК"</t>
  </si>
  <si>
    <t>8603118141</t>
  </si>
  <si>
    <t>26361243</t>
  </si>
  <si>
    <t>ООО "ЛУКОЙЛ-Западная Сибирь"</t>
  </si>
  <si>
    <t>860602001</t>
  </si>
  <si>
    <t>26361244</t>
  </si>
  <si>
    <t>ООО "ЛУКОЙЛ-Западная Сибирь" Сервисный центр теплоснабжения ТПП "Урайнефтегаз"</t>
  </si>
  <si>
    <t>860632001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</si>
  <si>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</si>
  <si>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</si>
  <si>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</si>
  <si>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</si>
  <si>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</si>
  <si>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</si>
  <si>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</si>
  <si>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</si>
  <si>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</si>
  <si>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</si>
  <si>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</si>
  <si>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</si>
  <si>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</si>
  <si>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</si>
  <si>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</si>
  <si>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</si>
  <si>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997250001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</si>
  <si>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</si>
  <si>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</si>
  <si>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</si>
  <si>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</si>
  <si>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</si>
  <si>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</si>
  <si>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</si>
  <si>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</si>
  <si>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</si>
  <si>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</si>
  <si>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</si>
  <si>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</si>
  <si>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</si>
  <si>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</si>
  <si>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</si>
  <si>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</si>
  <si>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</si>
  <si>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26845821</t>
  </si>
  <si>
    <t>ООО "Талинское Благоустройство"</t>
  </si>
  <si>
    <t>8614007789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</si>
  <si>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</si>
  <si>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</si>
  <si>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</si>
  <si>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</si>
  <si>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</si>
  <si>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</si>
  <si>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</si>
  <si>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</si>
  <si>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</si>
  <si>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</si>
  <si>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</si>
  <si>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</si>
  <si>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</si>
  <si>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</si>
  <si>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26576132</t>
  </si>
  <si>
    <t>ООО «Газпром переработка» в зоне деятельности филиала Завод по стабилизации конденсата имени В.С. Черномырдина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</si>
  <si>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</si>
  <si>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</si>
  <si>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</si>
  <si>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</si>
  <si>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</si>
  <si>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31014895</t>
  </si>
  <si>
    <t>Общество с ограниченной овтетсвенностью "АКВАТЕХ"</t>
  </si>
  <si>
    <t>8614001240</t>
  </si>
  <si>
    <t>28812415</t>
  </si>
  <si>
    <t>Общество с ограниченной ответственностью "Лидер"</t>
  </si>
  <si>
    <t>8614007845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</si>
  <si>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</si>
  <si>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</si>
  <si>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</si>
  <si>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</si>
  <si>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</si>
  <si>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</si>
  <si>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</si>
  <si>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</si>
  <si>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</si>
  <si>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</si>
  <si>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</si>
  <si>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</si>
  <si>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</si>
  <si>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</si>
  <si>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</si>
  <si>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720301001</t>
  </si>
  <si>
    <t>31443598</t>
  </si>
  <si>
    <t>Общество с ограниченной ответственностью «Нижневартовские коммунальные системы»</t>
  </si>
  <si>
    <t>3661078386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</si>
  <si>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</si>
  <si>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</si>
  <si>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</si>
  <si>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</si>
  <si>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30812293</t>
  </si>
  <si>
    <t>Общество с ограниченной ответственностью «Промышленные Информационные Технологии»</t>
  </si>
  <si>
    <t>7727669044</t>
  </si>
  <si>
    <t>860701001</t>
  </si>
  <si>
    <t>31569539</t>
  </si>
  <si>
    <t>Общество с ограниченной ответственностью «СтройТоргСервис»</t>
  </si>
  <si>
    <t>8610005808</t>
  </si>
  <si>
    <t>31268261</t>
  </si>
  <si>
    <t>Общество с ограниченной ответственностью «Теплотехник»</t>
  </si>
  <si>
    <t>8616012833</t>
  </si>
  <si>
    <t>30925645</t>
  </si>
  <si>
    <t>Общество с ограниченной ответственностью «Экосистема»</t>
  </si>
  <si>
    <t>8621006786</t>
  </si>
  <si>
    <t>31347998</t>
  </si>
  <si>
    <t>Общество с ограниченной ответственностью СК "Лидер"</t>
  </si>
  <si>
    <t>7224038518</t>
  </si>
  <si>
    <t>722401001</t>
  </si>
  <si>
    <t>31593738</t>
  </si>
  <si>
    <t>Общество с ограниченной ответственностью Специализированный застройщик «АЛЬБИК»</t>
  </si>
  <si>
    <t>8602082372</t>
  </si>
  <si>
    <t>26-07-2002 00:00:00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</si>
  <si>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</si>
  <si>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</si>
  <si>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</si>
  <si>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26423513</t>
  </si>
  <si>
    <t>ПАО "Сургутнефтегаз"</t>
  </si>
  <si>
    <t>8602060555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</si>
  <si>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</si>
  <si>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</si>
  <si>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</si>
  <si>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</si>
  <si>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</si>
  <si>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28145914</t>
  </si>
  <si>
    <t>Публичное акционерное общество «Славнефть-Мегионнефтегаз»</t>
  </si>
  <si>
    <t>8605003932</t>
  </si>
  <si>
    <t>26423543</t>
  </si>
  <si>
    <t>Сервисный центр теплоснабжения Лангепасско-Покачевского региона Управления теплоснабжения ООО "ЛУКОЙЛ-Западная Сибирь"</t>
  </si>
  <si>
    <t>862132001</t>
  </si>
  <si>
    <t>26423549</t>
  </si>
  <si>
    <t>Сургутское городское муниципальное унитарное предприятие "Горводоканал"</t>
  </si>
  <si>
    <t>8602016725</t>
  </si>
  <si>
    <t>26423489</t>
  </si>
  <si>
    <t>Сургутское городское муниципальное унитарное предприятие "Тепловик"</t>
  </si>
  <si>
    <t>8602001408</t>
  </si>
  <si>
    <t>26423611</t>
  </si>
  <si>
    <t>Унитарное предприятие "Горводоканал" муниципального образования Ханты- Мансийского автономного округа- Югры городской округ город Радужный</t>
  </si>
  <si>
    <t>8609014156</t>
  </si>
  <si>
    <t>860901001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</si>
  <si>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</si>
  <si>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</si>
  <si>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</si>
  <si>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</si>
  <si>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</si>
  <si>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</si>
  <si>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</si>
  <si>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</si>
  <si>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28445228</t>
  </si>
  <si>
    <t>Филиал ООО «Концессионная Коммунальная Компания» «Междуреченские коммунальные системы»</t>
  </si>
  <si>
    <t>8608053716</t>
  </si>
  <si>
    <t>861643001</t>
  </si>
  <si>
    <t>20-09-2013 00:00:00</t>
  </si>
  <si>
    <t>26519983</t>
  </si>
  <si>
    <t>Филиал ПАО "ОГК-2"- Сургутская ГРЭС-1</t>
  </si>
  <si>
    <t>2607018122</t>
  </si>
  <si>
    <t>VO</t>
  </si>
  <si>
    <t>Региональная служба по тарифам ХМАО-ЮГРЫ</t>
  </si>
  <si>
    <t>17-нп</t>
  </si>
  <si>
    <t>«Официальном интернет-портале правовой информации» (www.pravo.gov.ru) 21.04.2023 г.</t>
  </si>
  <si>
    <t>13.04.2023</t>
  </si>
  <si>
    <t>628162, г.Белоярский 3 микр, д.27А</t>
  </si>
  <si>
    <t>Кожевников Иван Анатольевич</t>
  </si>
  <si>
    <t>Трофимова Елена Анатольевна, Вахтомин Дмитрий Вячеславович</t>
  </si>
  <si>
    <t>Начальник ПЭО, Начальник ПТО</t>
  </si>
  <si>
    <t>(34670) 2-53-72, (34670) 2-13-67</t>
  </si>
  <si>
    <t>info@rsobks.ru</t>
  </si>
  <si>
    <t>О</t>
  </si>
  <si>
    <t>Белоярский муниципальный район, Белоярский (71811151);</t>
  </si>
  <si>
    <t>Одноставочный тариф в сфере водоотведения</t>
  </si>
  <si>
    <t>без учета НДС</t>
  </si>
  <si>
    <t>с учетом НДС</t>
  </si>
  <si>
    <t>договор водоснабжения и водоотведения</t>
  </si>
  <si>
    <t xml:space="preserve">Договор на технологическое присоединение </t>
  </si>
  <si>
    <t>https://portal.eias.ru/Portal/DownloadPage.aspx?type=12&amp;guid=bab59d9e-30ad-44da-a168-13264d51b369</t>
  </si>
  <si>
    <t>https://www.rsobks.ru/%D0%A2%D0%B5%D1%85%D1%83%D1%81%D0%BB%D0%BE%D0%B2%D0%B8%D1%8F-%D0%B4%D0%BB%D1%8F-%D1%82%D0%B5%D1%85%D0%BD%D0%BE%D0%BB%D0%BE%D0%B3%D0%B8%D1%87%D0%B5%D1%81%D0%BA%D0%BE%D0%B3%D0%BE-%D0%BF%D1%80%D0%B8%D1%81%D0%BE%D0%B5%D0%B4%D0%B8%D0%BD%D0%B5%D0%BD%D0%B8%D1%8F/</t>
  </si>
  <si>
    <t>Положение
об утверждении порядка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 и (или) теплоснабжения</t>
  </si>
  <si>
    <t>5.1.2</t>
  </si>
  <si>
    <t>8 (34670) 37-8-86 Производственно-технический отдел (ПТО) МУП "БКС"</t>
  </si>
  <si>
    <t>8 (34670) 37-3-33 УЭ ТВКС МУП "БКС"</t>
  </si>
  <si>
    <t xml:space="preserve">Ханты-Мансийский автономный округ - Югра, муниципальный район Белоярский, городское поселение Белоярский, город Белоярский, микрорайон 3, дом 27а
</t>
  </si>
  <si>
    <t>c 08:00 до 17:15</t>
  </si>
  <si>
    <t>04.05.2023</t>
  </si>
  <si>
    <t>https://portal.eias.ru/Portal/DownloadPage.aspx?type=12&amp;guid=4455e802-3fc0-4e48-a860-c25b4235a9d9</t>
  </si>
  <si>
    <t>https://portal.eias.ru/Portal/DownloadPage.aspx?type=12&amp;guid=454c0a22-2a3d-4321-a3df-8f4b78e2d671</t>
  </si>
  <si>
    <t>https://portal.eias.ru/Portal/DownloadPage.aspx?type=12&amp;guid=80c3a6aa-0407-40b2-b21a-4d5c57b4853c</t>
  </si>
  <si>
    <t>https://portal.eias.ru/Portal/DownloadPage.aspx?type=12&amp;guid=3cc6cc63-bcf4-4eca-91cf-99153054a683</t>
  </si>
  <si>
    <t>04.05.2023 16:25:10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</si>
</sst>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4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18" fillId="0" borderId="15" xfId="63" applyFont="1" applyBorder="1" applyAlignment="1">
      <alignment horizontal="left" vertical="center" wrapText="1" inden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8" name="shCalendar" hidden="1"/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400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976122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26</xdr:row>
      <xdr:rowOff>0</xdr:rowOff>
    </xdr:from>
    <xdr:to>
      <xdr:col>21</xdr:col>
      <xdr:colOff>228600</xdr:colOff>
      <xdr:row>26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7315200" y="54559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38099</xdr:colOff>
      <xdr:row>9</xdr:row>
      <xdr:rowOff>175259</xdr:rowOff>
    </xdr:from>
    <xdr:to>
      <xdr:col>7</xdr:col>
      <xdr:colOff>228599</xdr:colOff>
      <xdr:row>10</xdr:row>
      <xdr:rowOff>190499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199" y="1261109"/>
          <a:ext cx="190500" cy="196215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ColWidth="9.140625"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67" t="str">
        <f>"Код шаблона: " &amp; GetCode()</f>
        <v>Код шаблона: FAS.JKH.OPEN.INFO.PRICE.VO</v>
      </c>
      <c r="C2" s="667"/>
      <c r="D2" s="667"/>
      <c r="E2" s="667"/>
      <c r="F2" s="667"/>
      <c r="G2" s="667"/>
      <c r="Q2" s="356"/>
      <c r="R2" s="356"/>
      <c r="S2" s="356"/>
      <c r="T2" s="356"/>
      <c r="U2" s="356"/>
      <c r="V2" s="356"/>
      <c r="W2" s="356"/>
    </row>
    <row r="3" spans="1:27" ht="18" customHeight="1">
      <c r="B3" s="668" t="str">
        <f>"Версия " &amp; Getversion()</f>
        <v>Версия 1.0.2</v>
      </c>
      <c r="C3" s="668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72" t="s">
        <v>679</v>
      </c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69" t="s">
        <v>626</v>
      </c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58"/>
    </row>
    <row r="8" spans="1:27" ht="15" customHeight="1">
      <c r="A8" s="42"/>
      <c r="B8" s="77"/>
      <c r="C8" s="76"/>
      <c r="D8" s="5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58"/>
    </row>
    <row r="9" spans="1:27" ht="15" customHeight="1">
      <c r="A9" s="42"/>
      <c r="B9" s="77"/>
      <c r="C9" s="76"/>
      <c r="D9" s="59"/>
      <c r="E9" s="669"/>
      <c r="F9" s="669"/>
      <c r="G9" s="669"/>
      <c r="H9" s="669"/>
      <c r="I9" s="669"/>
      <c r="J9" s="669"/>
      <c r="K9" s="669"/>
      <c r="L9" s="669"/>
      <c r="M9" s="669"/>
      <c r="N9" s="669"/>
      <c r="O9" s="669"/>
      <c r="P9" s="669"/>
      <c r="Q9" s="669"/>
      <c r="R9" s="669"/>
      <c r="S9" s="669"/>
      <c r="T9" s="669"/>
      <c r="U9" s="669"/>
      <c r="V9" s="669"/>
      <c r="W9" s="669"/>
      <c r="X9" s="669"/>
      <c r="Y9" s="58"/>
    </row>
    <row r="10" spans="1:27" ht="10.5" customHeight="1">
      <c r="A10" s="42"/>
      <c r="B10" s="77"/>
      <c r="C10" s="76"/>
      <c r="D10" s="5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  <c r="P10" s="669"/>
      <c r="Q10" s="669"/>
      <c r="R10" s="669"/>
      <c r="S10" s="669"/>
      <c r="T10" s="669"/>
      <c r="U10" s="669"/>
      <c r="V10" s="669"/>
      <c r="W10" s="669"/>
      <c r="X10" s="669"/>
      <c r="Y10" s="58"/>
    </row>
    <row r="11" spans="1:27" ht="27" customHeight="1">
      <c r="A11" s="42"/>
      <c r="B11" s="77"/>
      <c r="C11" s="76"/>
      <c r="D11" s="5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58"/>
    </row>
    <row r="12" spans="1:27" ht="12" customHeight="1">
      <c r="A12" s="42"/>
      <c r="B12" s="77"/>
      <c r="C12" s="76"/>
      <c r="D12" s="59"/>
      <c r="E12" s="669"/>
      <c r="F12" s="669"/>
      <c r="G12" s="669"/>
      <c r="H12" s="669"/>
      <c r="I12" s="669"/>
      <c r="J12" s="669"/>
      <c r="K12" s="669"/>
      <c r="L12" s="669"/>
      <c r="M12" s="669"/>
      <c r="N12" s="669"/>
      <c r="O12" s="669"/>
      <c r="P12" s="669"/>
      <c r="Q12" s="669"/>
      <c r="R12" s="669"/>
      <c r="S12" s="669"/>
      <c r="T12" s="669"/>
      <c r="U12" s="669"/>
      <c r="V12" s="669"/>
      <c r="W12" s="669"/>
      <c r="X12" s="669"/>
      <c r="Y12" s="58"/>
    </row>
    <row r="13" spans="1:27" ht="38.25" customHeight="1">
      <c r="A13" s="42"/>
      <c r="B13" s="77"/>
      <c r="C13" s="76"/>
      <c r="D13" s="5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669"/>
      <c r="P13" s="669"/>
      <c r="Q13" s="669"/>
      <c r="R13" s="669"/>
      <c r="S13" s="669"/>
      <c r="T13" s="669"/>
      <c r="U13" s="669"/>
      <c r="V13" s="669"/>
      <c r="W13" s="669"/>
      <c r="X13" s="669"/>
      <c r="Y13" s="72"/>
    </row>
    <row r="14" spans="1:27" ht="15" customHeight="1">
      <c r="A14" s="42"/>
      <c r="B14" s="77"/>
      <c r="C14" s="76"/>
      <c r="D14" s="59"/>
      <c r="E14" s="669"/>
      <c r="F14" s="669"/>
      <c r="G14" s="669"/>
      <c r="H14" s="669"/>
      <c r="I14" s="669"/>
      <c r="J14" s="669"/>
      <c r="K14" s="669"/>
      <c r="L14" s="669"/>
      <c r="M14" s="669"/>
      <c r="N14" s="669"/>
      <c r="O14" s="669"/>
      <c r="P14" s="669"/>
      <c r="Q14" s="669"/>
      <c r="R14" s="669"/>
      <c r="S14" s="669"/>
      <c r="T14" s="669"/>
      <c r="U14" s="669"/>
      <c r="V14" s="669"/>
      <c r="W14" s="669"/>
      <c r="X14" s="669"/>
      <c r="Y14" s="58"/>
    </row>
    <row r="15" spans="1:27" ht="15">
      <c r="A15" s="42"/>
      <c r="B15" s="77"/>
      <c r="C15" s="76"/>
      <c r="D15" s="59"/>
      <c r="E15" s="669"/>
      <c r="F15" s="669"/>
      <c r="G15" s="669"/>
      <c r="H15" s="669"/>
      <c r="I15" s="669"/>
      <c r="J15" s="669"/>
      <c r="K15" s="669"/>
      <c r="L15" s="669"/>
      <c r="M15" s="669"/>
      <c r="N15" s="669"/>
      <c r="O15" s="669"/>
      <c r="P15" s="669"/>
      <c r="Q15" s="669"/>
      <c r="R15" s="669"/>
      <c r="S15" s="669"/>
      <c r="T15" s="669"/>
      <c r="U15" s="669"/>
      <c r="V15" s="669"/>
      <c r="W15" s="669"/>
      <c r="X15" s="669"/>
      <c r="Y15" s="58"/>
    </row>
    <row r="16" spans="1:27" ht="15">
      <c r="A16" s="42"/>
      <c r="B16" s="77"/>
      <c r="C16" s="76"/>
      <c r="D16" s="59"/>
      <c r="E16" s="669"/>
      <c r="F16" s="669"/>
      <c r="G16" s="669"/>
      <c r="H16" s="669"/>
      <c r="I16" s="669"/>
      <c r="J16" s="669"/>
      <c r="K16" s="669"/>
      <c r="L16" s="669"/>
      <c r="M16" s="669"/>
      <c r="N16" s="669"/>
      <c r="O16" s="669"/>
      <c r="P16" s="669"/>
      <c r="Q16" s="669"/>
      <c r="R16" s="669"/>
      <c r="S16" s="669"/>
      <c r="T16" s="669"/>
      <c r="U16" s="669"/>
      <c r="V16" s="669"/>
      <c r="W16" s="669"/>
      <c r="X16" s="669"/>
      <c r="Y16" s="58"/>
    </row>
    <row r="17" spans="1:25" ht="15" customHeight="1">
      <c r="A17" s="42"/>
      <c r="B17" s="77"/>
      <c r="C17" s="76"/>
      <c r="D17" s="59"/>
      <c r="E17" s="669"/>
      <c r="F17" s="669"/>
      <c r="G17" s="669"/>
      <c r="H17" s="669"/>
      <c r="I17" s="669"/>
      <c r="J17" s="669"/>
      <c r="K17" s="669"/>
      <c r="L17" s="669"/>
      <c r="M17" s="669"/>
      <c r="N17" s="669"/>
      <c r="O17" s="669"/>
      <c r="P17" s="669"/>
      <c r="Q17" s="669"/>
      <c r="R17" s="669"/>
      <c r="S17" s="669"/>
      <c r="T17" s="669"/>
      <c r="U17" s="669"/>
      <c r="V17" s="669"/>
      <c r="W17" s="669"/>
      <c r="X17" s="669"/>
      <c r="Y17" s="58"/>
    </row>
    <row r="18" spans="1:25" ht="15">
      <c r="A18" s="42"/>
      <c r="B18" s="77"/>
      <c r="C18" s="76"/>
      <c r="D18" s="59"/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69"/>
      <c r="P18" s="669"/>
      <c r="Q18" s="669"/>
      <c r="R18" s="669"/>
      <c r="S18" s="669"/>
      <c r="T18" s="669"/>
      <c r="U18" s="669"/>
      <c r="V18" s="669"/>
      <c r="W18" s="669"/>
      <c r="X18" s="669"/>
      <c r="Y18" s="58"/>
    </row>
    <row r="19" spans="1:25" ht="59.25" customHeight="1">
      <c r="A19" s="42"/>
      <c r="B19" s="77"/>
      <c r="C19" s="76"/>
      <c r="D19" s="65"/>
      <c r="E19" s="669"/>
      <c r="F19" s="669"/>
      <c r="G19" s="669"/>
      <c r="H19" s="669"/>
      <c r="I19" s="669"/>
      <c r="J19" s="669"/>
      <c r="K19" s="669"/>
      <c r="L19" s="669"/>
      <c r="M19" s="669"/>
      <c r="N19" s="669"/>
      <c r="O19" s="669"/>
      <c r="P19" s="669"/>
      <c r="Q19" s="669"/>
      <c r="R19" s="669"/>
      <c r="S19" s="669"/>
      <c r="T19" s="669"/>
      <c r="U19" s="669"/>
      <c r="V19" s="669"/>
      <c r="W19" s="669"/>
      <c r="X19" s="669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75" t="s">
        <v>257</v>
      </c>
      <c r="G21" s="676"/>
      <c r="H21" s="676"/>
      <c r="I21" s="676"/>
      <c r="J21" s="676"/>
      <c r="K21" s="676"/>
      <c r="L21" s="676"/>
      <c r="M21" s="676"/>
      <c r="N21" s="59"/>
      <c r="O21" s="70" t="s">
        <v>240</v>
      </c>
      <c r="P21" s="677" t="s">
        <v>241</v>
      </c>
      <c r="Q21" s="678"/>
      <c r="R21" s="678"/>
      <c r="S21" s="678"/>
      <c r="T21" s="678"/>
      <c r="U21" s="678"/>
      <c r="V21" s="678"/>
      <c r="W21" s="678"/>
      <c r="X21" s="678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75" t="s">
        <v>243</v>
      </c>
      <c r="G22" s="676"/>
      <c r="H22" s="676"/>
      <c r="I22" s="676"/>
      <c r="J22" s="676"/>
      <c r="K22" s="676"/>
      <c r="L22" s="676"/>
      <c r="M22" s="676"/>
      <c r="N22" s="59"/>
      <c r="O22" s="73" t="s">
        <v>240</v>
      </c>
      <c r="P22" s="677" t="s">
        <v>624</v>
      </c>
      <c r="Q22" s="678"/>
      <c r="R22" s="678"/>
      <c r="S22" s="678"/>
      <c r="T22" s="678"/>
      <c r="U22" s="678"/>
      <c r="V22" s="678"/>
      <c r="W22" s="678"/>
      <c r="X22" s="678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70"/>
      <c r="Q23" s="670"/>
      <c r="R23" s="670"/>
      <c r="S23" s="670"/>
      <c r="T23" s="670"/>
      <c r="U23" s="670"/>
      <c r="V23" s="670"/>
      <c r="W23" s="670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74" t="s">
        <v>419</v>
      </c>
      <c r="F35" s="674"/>
      <c r="G35" s="674"/>
      <c r="H35" s="674"/>
      <c r="I35" s="674"/>
      <c r="J35" s="674"/>
      <c r="K35" s="674"/>
      <c r="L35" s="674"/>
      <c r="M35" s="674"/>
      <c r="N35" s="674"/>
      <c r="O35" s="674"/>
      <c r="P35" s="674"/>
      <c r="Q35" s="674"/>
      <c r="R35" s="674"/>
      <c r="S35" s="674"/>
      <c r="T35" s="674"/>
      <c r="U35" s="674"/>
      <c r="V35" s="674"/>
      <c r="W35" s="674"/>
      <c r="X35" s="674"/>
      <c r="Y35" s="58"/>
    </row>
    <row r="36" spans="1:25" ht="38.25" hidden="1" customHeight="1">
      <c r="A36" s="42"/>
      <c r="B36" s="77"/>
      <c r="C36" s="76"/>
      <c r="D36" s="60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58"/>
    </row>
    <row r="37" spans="1:25" ht="9.75" hidden="1" customHeight="1">
      <c r="A37" s="42"/>
      <c r="B37" s="77"/>
      <c r="C37" s="76"/>
      <c r="D37" s="60"/>
      <c r="E37" s="674"/>
      <c r="F37" s="674"/>
      <c r="G37" s="674"/>
      <c r="H37" s="674"/>
      <c r="I37" s="674"/>
      <c r="J37" s="674"/>
      <c r="K37" s="674"/>
      <c r="L37" s="674"/>
      <c r="M37" s="674"/>
      <c r="N37" s="674"/>
      <c r="O37" s="674"/>
      <c r="P37" s="674"/>
      <c r="Q37" s="674"/>
      <c r="R37" s="674"/>
      <c r="S37" s="674"/>
      <c r="T37" s="674"/>
      <c r="U37" s="674"/>
      <c r="V37" s="674"/>
      <c r="W37" s="674"/>
      <c r="X37" s="674"/>
      <c r="Y37" s="58"/>
    </row>
    <row r="38" spans="1:25" ht="51" hidden="1" customHeight="1">
      <c r="A38" s="42"/>
      <c r="B38" s="77"/>
      <c r="C38" s="76"/>
      <c r="D38" s="60"/>
      <c r="E38" s="674"/>
      <c r="F38" s="674"/>
      <c r="G38" s="674"/>
      <c r="H38" s="674"/>
      <c r="I38" s="674"/>
      <c r="J38" s="674"/>
      <c r="K38" s="674"/>
      <c r="L38" s="674"/>
      <c r="M38" s="674"/>
      <c r="N38" s="674"/>
      <c r="O38" s="674"/>
      <c r="P38" s="674"/>
      <c r="Q38" s="674"/>
      <c r="R38" s="674"/>
      <c r="S38" s="674"/>
      <c r="T38" s="674"/>
      <c r="U38" s="674"/>
      <c r="V38" s="674"/>
      <c r="W38" s="674"/>
      <c r="X38" s="674"/>
      <c r="Y38" s="58"/>
    </row>
    <row r="39" spans="1:25" ht="15" hidden="1" customHeight="1">
      <c r="A39" s="42"/>
      <c r="B39" s="77"/>
      <c r="C39" s="76"/>
      <c r="D39" s="60"/>
      <c r="E39" s="674"/>
      <c r="F39" s="674"/>
      <c r="G39" s="674"/>
      <c r="H39" s="674"/>
      <c r="I39" s="674"/>
      <c r="J39" s="674"/>
      <c r="K39" s="674"/>
      <c r="L39" s="674"/>
      <c r="M39" s="674"/>
      <c r="N39" s="674"/>
      <c r="O39" s="674"/>
      <c r="P39" s="674"/>
      <c r="Q39" s="674"/>
      <c r="R39" s="674"/>
      <c r="S39" s="674"/>
      <c r="T39" s="674"/>
      <c r="U39" s="674"/>
      <c r="V39" s="674"/>
      <c r="W39" s="674"/>
      <c r="X39" s="674"/>
      <c r="Y39" s="58"/>
    </row>
    <row r="40" spans="1:25" ht="12" hidden="1" customHeight="1">
      <c r="A40" s="42"/>
      <c r="B40" s="77"/>
      <c r="C40" s="76"/>
      <c r="D40" s="60"/>
      <c r="E40" s="679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80"/>
      <c r="S40" s="680"/>
      <c r="T40" s="680"/>
      <c r="U40" s="680"/>
      <c r="V40" s="680"/>
      <c r="W40" s="680"/>
      <c r="X40" s="680"/>
      <c r="Y40" s="58"/>
    </row>
    <row r="41" spans="1:25" ht="38.25" hidden="1" customHeight="1">
      <c r="A41" s="42"/>
      <c r="B41" s="77"/>
      <c r="C41" s="76"/>
      <c r="D41" s="60"/>
      <c r="E41" s="674"/>
      <c r="F41" s="674"/>
      <c r="G41" s="674"/>
      <c r="H41" s="674"/>
      <c r="I41" s="674"/>
      <c r="J41" s="674"/>
      <c r="K41" s="674"/>
      <c r="L41" s="674"/>
      <c r="M41" s="674"/>
      <c r="N41" s="674"/>
      <c r="O41" s="674"/>
      <c r="P41" s="674"/>
      <c r="Q41" s="674"/>
      <c r="R41" s="674"/>
      <c r="S41" s="674"/>
      <c r="T41" s="674"/>
      <c r="U41" s="674"/>
      <c r="V41" s="674"/>
      <c r="W41" s="674"/>
      <c r="X41" s="674"/>
      <c r="Y41" s="58"/>
    </row>
    <row r="42" spans="1:25" ht="15" hidden="1">
      <c r="A42" s="42"/>
      <c r="B42" s="77"/>
      <c r="C42" s="76"/>
      <c r="D42" s="60"/>
      <c r="E42" s="674"/>
      <c r="F42" s="674"/>
      <c r="G42" s="674"/>
      <c r="H42" s="674"/>
      <c r="I42" s="674"/>
      <c r="J42" s="674"/>
      <c r="K42" s="674"/>
      <c r="L42" s="674"/>
      <c r="M42" s="674"/>
      <c r="N42" s="674"/>
      <c r="O42" s="674"/>
      <c r="P42" s="674"/>
      <c r="Q42" s="674"/>
      <c r="R42" s="674"/>
      <c r="S42" s="674"/>
      <c r="T42" s="674"/>
      <c r="U42" s="674"/>
      <c r="V42" s="674"/>
      <c r="W42" s="674"/>
      <c r="X42" s="674"/>
      <c r="Y42" s="58"/>
    </row>
    <row r="43" spans="1:25" ht="15" hidden="1">
      <c r="A43" s="42"/>
      <c r="B43" s="77"/>
      <c r="C43" s="76"/>
      <c r="D43" s="60"/>
      <c r="E43" s="674"/>
      <c r="F43" s="674"/>
      <c r="G43" s="674"/>
      <c r="H43" s="674"/>
      <c r="I43" s="674"/>
      <c r="J43" s="674"/>
      <c r="K43" s="674"/>
      <c r="L43" s="674"/>
      <c r="M43" s="674"/>
      <c r="N43" s="674"/>
      <c r="O43" s="674"/>
      <c r="P43" s="674"/>
      <c r="Q43" s="674"/>
      <c r="R43" s="674"/>
      <c r="S43" s="674"/>
      <c r="T43" s="674"/>
      <c r="U43" s="674"/>
      <c r="V43" s="674"/>
      <c r="W43" s="674"/>
      <c r="X43" s="674"/>
      <c r="Y43" s="58"/>
    </row>
    <row r="44" spans="1:25" ht="33.75" hidden="1" customHeight="1">
      <c r="A44" s="42"/>
      <c r="B44" s="77"/>
      <c r="C44" s="76"/>
      <c r="D44" s="65"/>
      <c r="E44" s="674"/>
      <c r="F44" s="674"/>
      <c r="G44" s="674"/>
      <c r="H44" s="674"/>
      <c r="I44" s="674"/>
      <c r="J44" s="674"/>
      <c r="K44" s="674"/>
      <c r="L44" s="674"/>
      <c r="M44" s="674"/>
      <c r="N44" s="674"/>
      <c r="O44" s="674"/>
      <c r="P44" s="674"/>
      <c r="Q44" s="674"/>
      <c r="R44" s="674"/>
      <c r="S44" s="674"/>
      <c r="T44" s="674"/>
      <c r="U44" s="674"/>
      <c r="V44" s="674"/>
      <c r="W44" s="674"/>
      <c r="X44" s="674"/>
      <c r="Y44" s="58"/>
    </row>
    <row r="45" spans="1:25" ht="15" hidden="1">
      <c r="A45" s="42"/>
      <c r="B45" s="77"/>
      <c r="C45" s="76"/>
      <c r="D45" s="65"/>
      <c r="E45" s="674"/>
      <c r="F45" s="674"/>
      <c r="G45" s="674"/>
      <c r="H45" s="674"/>
      <c r="I45" s="674"/>
      <c r="J45" s="674"/>
      <c r="K45" s="674"/>
      <c r="L45" s="674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58"/>
    </row>
    <row r="46" spans="1:25" ht="24" hidden="1" customHeight="1">
      <c r="A46" s="42"/>
      <c r="B46" s="77"/>
      <c r="C46" s="76"/>
      <c r="D46" s="60"/>
      <c r="E46" s="685" t="s">
        <v>239</v>
      </c>
      <c r="F46" s="685"/>
      <c r="G46" s="685"/>
      <c r="H46" s="685"/>
      <c r="I46" s="685"/>
      <c r="J46" s="685"/>
      <c r="K46" s="685"/>
      <c r="L46" s="685"/>
      <c r="M46" s="685"/>
      <c r="N46" s="685"/>
      <c r="O46" s="685"/>
      <c r="P46" s="685"/>
      <c r="Q46" s="685"/>
      <c r="R46" s="685"/>
      <c r="S46" s="685"/>
      <c r="T46" s="685"/>
      <c r="U46" s="685"/>
      <c r="V46" s="685"/>
      <c r="W46" s="685"/>
      <c r="X46" s="685"/>
      <c r="Y46" s="58"/>
    </row>
    <row r="47" spans="1:25" ht="37.5" hidden="1" customHeight="1">
      <c r="A47" s="42"/>
      <c r="B47" s="77"/>
      <c r="C47" s="76"/>
      <c r="D47" s="60"/>
      <c r="E47" s="685"/>
      <c r="F47" s="685"/>
      <c r="G47" s="685"/>
      <c r="H47" s="685"/>
      <c r="I47" s="685"/>
      <c r="J47" s="685"/>
      <c r="K47" s="685"/>
      <c r="L47" s="685"/>
      <c r="M47" s="685"/>
      <c r="N47" s="685"/>
      <c r="O47" s="685"/>
      <c r="P47" s="685"/>
      <c r="Q47" s="685"/>
      <c r="R47" s="685"/>
      <c r="S47" s="685"/>
      <c r="T47" s="685"/>
      <c r="U47" s="685"/>
      <c r="V47" s="685"/>
      <c r="W47" s="685"/>
      <c r="X47" s="685"/>
      <c r="Y47" s="58"/>
    </row>
    <row r="48" spans="1:25" ht="24" hidden="1" customHeight="1">
      <c r="A48" s="42"/>
      <c r="B48" s="77"/>
      <c r="C48" s="76"/>
      <c r="D48" s="60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85"/>
      <c r="Y48" s="58"/>
    </row>
    <row r="49" spans="1:25" ht="51" hidden="1" customHeight="1">
      <c r="A49" s="42"/>
      <c r="B49" s="77"/>
      <c r="C49" s="76"/>
      <c r="D49" s="60"/>
      <c r="E49" s="685"/>
      <c r="F49" s="685"/>
      <c r="G49" s="685"/>
      <c r="H49" s="685"/>
      <c r="I49" s="685"/>
      <c r="J49" s="685"/>
      <c r="K49" s="685"/>
      <c r="L49" s="685"/>
      <c r="M49" s="685"/>
      <c r="N49" s="685"/>
      <c r="O49" s="685"/>
      <c r="P49" s="685"/>
      <c r="Q49" s="685"/>
      <c r="R49" s="685"/>
      <c r="S49" s="685"/>
      <c r="T49" s="685"/>
      <c r="U49" s="685"/>
      <c r="V49" s="685"/>
      <c r="W49" s="685"/>
      <c r="X49" s="685"/>
      <c r="Y49" s="58"/>
    </row>
    <row r="50" spans="1:25" ht="15" hidden="1">
      <c r="A50" s="42"/>
      <c r="B50" s="77"/>
      <c r="C50" s="76"/>
      <c r="D50" s="60"/>
      <c r="E50" s="685"/>
      <c r="F50" s="685"/>
      <c r="G50" s="685"/>
      <c r="H50" s="685"/>
      <c r="I50" s="685"/>
      <c r="J50" s="685"/>
      <c r="K50" s="685"/>
      <c r="L50" s="685"/>
      <c r="M50" s="685"/>
      <c r="N50" s="685"/>
      <c r="O50" s="685"/>
      <c r="P50" s="685"/>
      <c r="Q50" s="685"/>
      <c r="R50" s="685"/>
      <c r="S50" s="685"/>
      <c r="T50" s="685"/>
      <c r="U50" s="685"/>
      <c r="V50" s="685"/>
      <c r="W50" s="685"/>
      <c r="X50" s="685"/>
      <c r="Y50" s="58"/>
    </row>
    <row r="51" spans="1:25" ht="15" hidden="1">
      <c r="A51" s="42"/>
      <c r="B51" s="77"/>
      <c r="C51" s="76"/>
      <c r="D51" s="60"/>
      <c r="E51" s="685"/>
      <c r="F51" s="685"/>
      <c r="G51" s="685"/>
      <c r="H51" s="685"/>
      <c r="I51" s="685"/>
      <c r="J51" s="685"/>
      <c r="K51" s="685"/>
      <c r="L51" s="685"/>
      <c r="M51" s="685"/>
      <c r="N51" s="685"/>
      <c r="O51" s="685"/>
      <c r="P51" s="685"/>
      <c r="Q51" s="685"/>
      <c r="R51" s="685"/>
      <c r="S51" s="685"/>
      <c r="T51" s="685"/>
      <c r="U51" s="685"/>
      <c r="V51" s="685"/>
      <c r="W51" s="685"/>
      <c r="X51" s="685"/>
      <c r="Y51" s="58"/>
    </row>
    <row r="52" spans="1:25" ht="15" hidden="1">
      <c r="A52" s="42"/>
      <c r="B52" s="77"/>
      <c r="C52" s="76"/>
      <c r="D52" s="60"/>
      <c r="E52" s="685"/>
      <c r="F52" s="685"/>
      <c r="G52" s="685"/>
      <c r="H52" s="685"/>
      <c r="I52" s="685"/>
      <c r="J52" s="685"/>
      <c r="K52" s="685"/>
      <c r="L52" s="685"/>
      <c r="M52" s="685"/>
      <c r="N52" s="685"/>
      <c r="O52" s="685"/>
      <c r="P52" s="685"/>
      <c r="Q52" s="685"/>
      <c r="R52" s="685"/>
      <c r="S52" s="685"/>
      <c r="T52" s="685"/>
      <c r="U52" s="685"/>
      <c r="V52" s="685"/>
      <c r="W52" s="685"/>
      <c r="X52" s="685"/>
      <c r="Y52" s="58"/>
    </row>
    <row r="53" spans="1:25" ht="15" hidden="1">
      <c r="A53" s="42"/>
      <c r="B53" s="77"/>
      <c r="C53" s="76"/>
      <c r="D53" s="60"/>
      <c r="E53" s="685"/>
      <c r="F53" s="685"/>
      <c r="G53" s="685"/>
      <c r="H53" s="685"/>
      <c r="I53" s="685"/>
      <c r="J53" s="685"/>
      <c r="K53" s="685"/>
      <c r="L53" s="685"/>
      <c r="M53" s="685"/>
      <c r="N53" s="685"/>
      <c r="O53" s="685"/>
      <c r="P53" s="685"/>
      <c r="Q53" s="685"/>
      <c r="R53" s="685"/>
      <c r="S53" s="685"/>
      <c r="T53" s="685"/>
      <c r="U53" s="685"/>
      <c r="V53" s="685"/>
      <c r="W53" s="685"/>
      <c r="X53" s="685"/>
      <c r="Y53" s="58"/>
    </row>
    <row r="54" spans="1:25" ht="15" hidden="1">
      <c r="A54" s="42"/>
      <c r="B54" s="77"/>
      <c r="C54" s="76"/>
      <c r="D54" s="60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58"/>
    </row>
    <row r="55" spans="1:25" ht="15" hidden="1">
      <c r="A55" s="42"/>
      <c r="B55" s="77"/>
      <c r="C55" s="76"/>
      <c r="D55" s="60"/>
      <c r="E55" s="685"/>
      <c r="F55" s="685"/>
      <c r="G55" s="685"/>
      <c r="H55" s="685"/>
      <c r="I55" s="685"/>
      <c r="J55" s="685"/>
      <c r="K55" s="685"/>
      <c r="L55" s="685"/>
      <c r="M55" s="685"/>
      <c r="N55" s="685"/>
      <c r="O55" s="685"/>
      <c r="P55" s="685"/>
      <c r="Q55" s="685"/>
      <c r="R55" s="685"/>
      <c r="S55" s="685"/>
      <c r="T55" s="685"/>
      <c r="U55" s="685"/>
      <c r="V55" s="685"/>
      <c r="W55" s="685"/>
      <c r="X55" s="685"/>
      <c r="Y55" s="58"/>
    </row>
    <row r="56" spans="1:25" ht="25.5" hidden="1" customHeight="1">
      <c r="A56" s="42"/>
      <c r="B56" s="77"/>
      <c r="C56" s="76"/>
      <c r="D56" s="65"/>
      <c r="E56" s="685"/>
      <c r="F56" s="685"/>
      <c r="G56" s="685"/>
      <c r="H56" s="685"/>
      <c r="I56" s="685"/>
      <c r="J56" s="685"/>
      <c r="K56" s="685"/>
      <c r="L56" s="685"/>
      <c r="M56" s="685"/>
      <c r="N56" s="685"/>
      <c r="O56" s="685"/>
      <c r="P56" s="685"/>
      <c r="Q56" s="685"/>
      <c r="R56" s="685"/>
      <c r="S56" s="685"/>
      <c r="T56" s="685"/>
      <c r="U56" s="685"/>
      <c r="V56" s="685"/>
      <c r="W56" s="685"/>
      <c r="X56" s="685"/>
      <c r="Y56" s="58"/>
    </row>
    <row r="57" spans="1:25" ht="15" hidden="1">
      <c r="A57" s="42"/>
      <c r="B57" s="77"/>
      <c r="C57" s="76"/>
      <c r="D57" s="65"/>
      <c r="E57" s="685"/>
      <c r="F57" s="685"/>
      <c r="G57" s="685"/>
      <c r="H57" s="685"/>
      <c r="I57" s="685"/>
      <c r="J57" s="685"/>
      <c r="K57" s="685"/>
      <c r="L57" s="685"/>
      <c r="M57" s="685"/>
      <c r="N57" s="685"/>
      <c r="O57" s="685"/>
      <c r="P57" s="685"/>
      <c r="Q57" s="685"/>
      <c r="R57" s="685"/>
      <c r="S57" s="685"/>
      <c r="T57" s="685"/>
      <c r="U57" s="685"/>
      <c r="V57" s="685"/>
      <c r="W57" s="685"/>
      <c r="X57" s="685"/>
      <c r="Y57" s="58"/>
    </row>
    <row r="58" spans="1:25" ht="15" hidden="1" customHeight="1">
      <c r="A58" s="42"/>
      <c r="B58" s="77"/>
      <c r="C58" s="76"/>
      <c r="D58" s="60"/>
      <c r="E58" s="671" t="s">
        <v>420</v>
      </c>
      <c r="F58" s="671"/>
      <c r="G58" s="671"/>
      <c r="H58" s="671"/>
      <c r="I58" s="671"/>
      <c r="J58" s="671"/>
      <c r="K58" s="671"/>
      <c r="L58" s="671"/>
      <c r="M58" s="671"/>
      <c r="N58" s="671"/>
      <c r="O58" s="671"/>
      <c r="P58" s="671"/>
      <c r="Q58" s="671"/>
      <c r="R58" s="671"/>
      <c r="S58" s="671"/>
      <c r="T58" s="671"/>
      <c r="U58" s="671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86"/>
      <c r="F59" s="686"/>
      <c r="G59" s="686"/>
      <c r="H59" s="679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58"/>
    </row>
    <row r="60" spans="1:25" ht="15" hidden="1" customHeight="1">
      <c r="A60" s="42"/>
      <c r="B60" s="77"/>
      <c r="C60" s="76"/>
      <c r="D60" s="60"/>
      <c r="E60" s="682"/>
      <c r="F60" s="682"/>
      <c r="G60" s="682"/>
      <c r="H60" s="684"/>
      <c r="I60" s="684"/>
      <c r="J60" s="684"/>
      <c r="K60" s="684"/>
      <c r="L60" s="684"/>
      <c r="M60" s="684"/>
      <c r="N60" s="684"/>
      <c r="O60" s="684"/>
      <c r="P60" s="684"/>
      <c r="Q60" s="684"/>
      <c r="R60" s="684"/>
      <c r="S60" s="684"/>
      <c r="T60" s="684"/>
      <c r="U60" s="684"/>
      <c r="V60" s="684"/>
      <c r="W60" s="684"/>
      <c r="X60" s="684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84"/>
      <c r="I61" s="684"/>
      <c r="J61" s="684"/>
      <c r="K61" s="684"/>
      <c r="L61" s="684"/>
      <c r="M61" s="684"/>
      <c r="N61" s="684"/>
      <c r="O61" s="684"/>
      <c r="P61" s="684"/>
      <c r="Q61" s="684"/>
      <c r="R61" s="684"/>
      <c r="S61" s="684"/>
      <c r="T61" s="684"/>
      <c r="U61" s="684"/>
      <c r="V61" s="684"/>
      <c r="W61" s="684"/>
      <c r="X61" s="684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71" t="s">
        <v>421</v>
      </c>
      <c r="F70" s="671"/>
      <c r="G70" s="671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671"/>
      <c r="S70" s="671"/>
      <c r="T70" s="671"/>
      <c r="U70" s="616"/>
      <c r="V70" s="616"/>
      <c r="W70" s="616"/>
      <c r="X70" s="616"/>
      <c r="Y70" s="58"/>
    </row>
    <row r="71" spans="1:25" ht="15" hidden="1">
      <c r="A71" s="42"/>
      <c r="B71" s="77"/>
      <c r="C71" s="76"/>
      <c r="D71" s="60"/>
      <c r="E71" s="671" t="s">
        <v>623</v>
      </c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671"/>
      <c r="S71" s="671"/>
      <c r="T71" s="671"/>
      <c r="U71" s="617"/>
      <c r="V71" s="617"/>
      <c r="W71" s="617"/>
      <c r="X71" s="617"/>
      <c r="Y71" s="58"/>
    </row>
    <row r="72" spans="1:25" ht="40.5" hidden="1" customHeight="1">
      <c r="A72" s="42"/>
      <c r="B72" s="77"/>
      <c r="C72" s="76"/>
      <c r="D72" s="60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58"/>
    </row>
    <row r="73" spans="1:25" ht="63" hidden="1" customHeight="1">
      <c r="A73" s="42"/>
      <c r="B73" s="77"/>
      <c r="C73" s="76"/>
      <c r="D73" s="60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58"/>
    </row>
    <row r="74" spans="1:25" ht="30" hidden="1" customHeight="1">
      <c r="A74" s="42"/>
      <c r="B74" s="77"/>
      <c r="C74" s="76"/>
      <c r="D74" s="60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  <c r="X74" s="617"/>
      <c r="Y74" s="58"/>
    </row>
    <row r="75" spans="1:25" ht="30" hidden="1" customHeight="1">
      <c r="A75" s="42"/>
      <c r="B75" s="77"/>
      <c r="C75" s="76"/>
      <c r="D75" s="60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58"/>
    </row>
    <row r="76" spans="1:25" ht="15" hidden="1">
      <c r="A76" s="42"/>
      <c r="B76" s="77"/>
      <c r="C76" s="76"/>
      <c r="D76" s="60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58"/>
    </row>
    <row r="77" spans="1:25" ht="15" hidden="1">
      <c r="A77" s="42"/>
      <c r="B77" s="77"/>
      <c r="C77" s="76"/>
      <c r="D77" s="60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58"/>
    </row>
    <row r="80" spans="1:25" ht="14.25" hidden="1" customHeight="1">
      <c r="A80" s="42"/>
      <c r="B80" s="77"/>
      <c r="C80" s="76"/>
      <c r="D80" s="60"/>
      <c r="E80" s="619"/>
      <c r="F80" s="619"/>
      <c r="G80" s="619"/>
      <c r="H80" s="619"/>
      <c r="Y80" s="58"/>
    </row>
    <row r="81" spans="1:25" ht="15" hidden="1">
      <c r="A81" s="42"/>
      <c r="B81" s="77"/>
      <c r="C81" s="76"/>
      <c r="D81" s="60"/>
      <c r="E81" s="671" t="s">
        <v>420</v>
      </c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  <c r="S81" s="671"/>
      <c r="T81" s="671"/>
      <c r="U81" s="671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82"/>
      <c r="F82" s="682"/>
      <c r="G82" s="682"/>
      <c r="H82" s="679"/>
      <c r="I82" s="680"/>
      <c r="J82" s="680"/>
      <c r="K82" s="680"/>
      <c r="L82" s="680"/>
      <c r="M82" s="680"/>
      <c r="N82" s="680"/>
      <c r="O82" s="680"/>
      <c r="P82" s="680"/>
      <c r="Q82" s="680"/>
      <c r="R82" s="680"/>
      <c r="S82" s="680"/>
      <c r="T82" s="680"/>
      <c r="U82" s="680"/>
      <c r="V82" s="680"/>
      <c r="W82" s="680"/>
      <c r="X82" s="680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83" t="s">
        <v>238</v>
      </c>
      <c r="F98" s="683"/>
      <c r="G98" s="683"/>
      <c r="H98" s="683"/>
      <c r="I98" s="683"/>
      <c r="J98" s="683"/>
      <c r="K98" s="683"/>
      <c r="L98" s="683"/>
      <c r="M98" s="683"/>
      <c r="N98" s="683"/>
      <c r="O98" s="683"/>
      <c r="P98" s="683"/>
      <c r="Q98" s="683"/>
      <c r="R98" s="683"/>
      <c r="S98" s="683"/>
      <c r="T98" s="683"/>
      <c r="U98" s="683"/>
      <c r="V98" s="683"/>
      <c r="W98" s="683"/>
      <c r="X98" s="683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81" t="s">
        <v>237</v>
      </c>
      <c r="G100" s="681"/>
      <c r="H100" s="681"/>
      <c r="I100" s="681"/>
      <c r="J100" s="681"/>
      <c r="K100" s="681"/>
      <c r="L100" s="681"/>
      <c r="M100" s="681"/>
      <c r="N100" s="681"/>
      <c r="O100" s="681"/>
      <c r="P100" s="681"/>
      <c r="Q100" s="681"/>
      <c r="R100" s="681"/>
      <c r="S100" s="681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81" t="s">
        <v>236</v>
      </c>
      <c r="G102" s="681"/>
      <c r="H102" s="681"/>
      <c r="I102" s="681"/>
      <c r="J102" s="681"/>
      <c r="K102" s="681"/>
      <c r="L102" s="681"/>
      <c r="M102" s="681"/>
      <c r="N102" s="681"/>
      <c r="O102" s="681"/>
      <c r="P102" s="681"/>
      <c r="Q102" s="681"/>
      <c r="R102" s="681"/>
      <c r="S102" s="681"/>
      <c r="T102" s="681"/>
      <c r="U102" s="681"/>
      <c r="V102" s="681"/>
      <c r="W102" s="681"/>
      <c r="X102" s="681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7"/>
  <sheetViews>
    <sheetView showGridLines="0" zoomScaleNormal="100" workbookViewId="0"/>
  </sheetViews>
  <sheetFormatPr defaultColWidth="9.140625"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59">
        <v>43801.474664351852</v>
      </c>
      <c r="B2" s="11" t="s">
        <v>700</v>
      </c>
      <c r="C2" s="11" t="s">
        <v>468</v>
      </c>
    </row>
    <row r="3" spans="1:4">
      <c r="A3" s="659">
        <v>43801.474675925929</v>
      </c>
      <c r="B3" s="11" t="s">
        <v>701</v>
      </c>
      <c r="C3" s="11" t="s">
        <v>468</v>
      </c>
    </row>
    <row r="4" spans="1:4" ht="78.75">
      <c r="A4" s="659">
        <v>43801.474675925929</v>
      </c>
      <c r="B4" s="11" t="s">
        <v>702</v>
      </c>
      <c r="C4" s="11" t="s">
        <v>468</v>
      </c>
    </row>
    <row r="5" spans="1:4">
      <c r="A5" s="659">
        <v>43801.474675925929</v>
      </c>
      <c r="B5" s="11" t="s">
        <v>703</v>
      </c>
      <c r="C5" s="11" t="s">
        <v>468</v>
      </c>
    </row>
    <row r="6" spans="1:4">
      <c r="A6" s="659">
        <v>43801.474826388891</v>
      </c>
      <c r="B6" s="11" t="s">
        <v>704</v>
      </c>
      <c r="C6" s="11" t="s">
        <v>468</v>
      </c>
    </row>
    <row r="7" spans="1:4" ht="22.5">
      <c r="A7" s="659">
        <v>43801.474942129629</v>
      </c>
      <c r="B7" s="11" t="s">
        <v>705</v>
      </c>
      <c r="C7" s="11" t="s">
        <v>468</v>
      </c>
    </row>
    <row r="8" spans="1:4" ht="22.5">
      <c r="A8" s="659">
        <v>43801.474988425929</v>
      </c>
      <c r="B8" s="11" t="s">
        <v>706</v>
      </c>
      <c r="C8" s="11" t="s">
        <v>468</v>
      </c>
    </row>
    <row r="9" spans="1:4">
      <c r="A9" s="659">
        <v>43801.474988425929</v>
      </c>
      <c r="B9" s="11" t="s">
        <v>707</v>
      </c>
      <c r="C9" s="11" t="s">
        <v>468</v>
      </c>
    </row>
    <row r="10" spans="1:4" ht="22.5">
      <c r="A10" s="659">
        <v>43801.475011574075</v>
      </c>
      <c r="B10" s="11" t="s">
        <v>708</v>
      </c>
      <c r="C10" s="11" t="s">
        <v>468</v>
      </c>
    </row>
    <row r="11" spans="1:4">
      <c r="A11" s="659">
        <v>45040.555810185186</v>
      </c>
      <c r="B11" s="11" t="s">
        <v>700</v>
      </c>
      <c r="C11" s="11" t="s">
        <v>468</v>
      </c>
    </row>
    <row r="12" spans="1:4">
      <c r="A12" s="659">
        <v>45040.555833333332</v>
      </c>
      <c r="B12" s="11" t="s">
        <v>710</v>
      </c>
      <c r="C12" s="11" t="s">
        <v>468</v>
      </c>
    </row>
    <row r="13" spans="1:4">
      <c r="A13" s="659">
        <v>45040.556111111109</v>
      </c>
      <c r="B13" s="11" t="s">
        <v>700</v>
      </c>
      <c r="C13" s="11" t="s">
        <v>468</v>
      </c>
    </row>
    <row r="14" spans="1:4">
      <c r="A14" s="659">
        <v>45040.556122685186</v>
      </c>
      <c r="B14" s="11" t="s">
        <v>710</v>
      </c>
      <c r="C14" s="11" t="s">
        <v>468</v>
      </c>
    </row>
    <row r="15" spans="1:4">
      <c r="A15" s="659">
        <v>45040.556655092594</v>
      </c>
      <c r="B15" s="11" t="s">
        <v>700</v>
      </c>
      <c r="C15" s="11" t="s">
        <v>468</v>
      </c>
    </row>
    <row r="16" spans="1:4">
      <c r="A16" s="659">
        <v>45040.55667824074</v>
      </c>
      <c r="B16" s="11" t="s">
        <v>710</v>
      </c>
      <c r="C16" s="11" t="s">
        <v>468</v>
      </c>
    </row>
    <row r="17" spans="1:3">
      <c r="A17" s="659">
        <v>45040.640706018516</v>
      </c>
      <c r="B17" s="11" t="s">
        <v>700</v>
      </c>
      <c r="C17" s="11" t="s">
        <v>468</v>
      </c>
    </row>
    <row r="18" spans="1:3">
      <c r="A18" s="659">
        <v>45040.640717592592</v>
      </c>
      <c r="B18" s="11" t="s">
        <v>710</v>
      </c>
      <c r="C18" s="11" t="s">
        <v>468</v>
      </c>
    </row>
    <row r="19" spans="1:3">
      <c r="A19" s="659">
        <v>45049.544351851851</v>
      </c>
      <c r="B19" s="11" t="s">
        <v>700</v>
      </c>
      <c r="C19" s="11" t="s">
        <v>468</v>
      </c>
    </row>
    <row r="20" spans="1:3">
      <c r="A20" s="659">
        <v>45049.544374999998</v>
      </c>
      <c r="B20" s="11" t="s">
        <v>710</v>
      </c>
      <c r="C20" s="11" t="s">
        <v>468</v>
      </c>
    </row>
    <row r="21" spans="1:3">
      <c r="A21" s="659">
        <v>45049.560983796298</v>
      </c>
      <c r="B21" s="11" t="s">
        <v>700</v>
      </c>
      <c r="C21" s="11" t="s">
        <v>468</v>
      </c>
    </row>
    <row r="22" spans="1:3">
      <c r="A22" s="659">
        <v>45049.560995370368</v>
      </c>
      <c r="B22" s="11" t="s">
        <v>710</v>
      </c>
      <c r="C22" s="11" t="s">
        <v>468</v>
      </c>
    </row>
    <row r="23" spans="1:3">
      <c r="A23" s="659">
        <v>45050.428599537037</v>
      </c>
      <c r="B23" s="11" t="s">
        <v>700</v>
      </c>
      <c r="C23" s="11" t="s">
        <v>468</v>
      </c>
    </row>
    <row r="24" spans="1:3">
      <c r="A24" s="659">
        <v>45050.428611111114</v>
      </c>
      <c r="B24" s="11" t="s">
        <v>710</v>
      </c>
      <c r="C24" s="11" t="s">
        <v>468</v>
      </c>
    </row>
    <row r="25" spans="1:3">
      <c r="A25" s="659">
        <v>45050.434236111112</v>
      </c>
      <c r="B25" s="11" t="s">
        <v>700</v>
      </c>
      <c r="C25" s="11" t="s">
        <v>468</v>
      </c>
    </row>
    <row r="26" spans="1:3">
      <c r="A26" s="659">
        <v>45050.434259259258</v>
      </c>
      <c r="B26" s="11" t="s">
        <v>710</v>
      </c>
      <c r="C26" s="11" t="s">
        <v>468</v>
      </c>
    </row>
    <row r="27" spans="1:3">
      <c r="A27" s="659">
        <v>45050.56077546296</v>
      </c>
      <c r="B27" s="11" t="s">
        <v>700</v>
      </c>
      <c r="C27" s="11" t="s">
        <v>468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31" zoomScaleNormal="100" workbookViewId="0">
      <selection activeCell="E17" sqref="E17"/>
    </sheetView>
  </sheetViews>
  <sheetFormatPr defaultColWidth="9.140625"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9" customFormat="1" ht="3" customHeight="1">
      <c r="A1" s="527"/>
      <c r="B1" s="528"/>
      <c r="F1" s="529">
        <v>31669454</v>
      </c>
      <c r="G1" s="530"/>
      <c r="I1" s="530"/>
    </row>
    <row r="2" spans="1:12" s="17" customFormat="1" ht="14.25">
      <c r="A2" s="290"/>
      <c r="B2" s="90"/>
      <c r="E2" s="535" t="str">
        <f>"Код шаблона: " &amp; GetCode()</f>
        <v>Код шаблона: FAS.JKH.OPEN.INFO.PRICE.VO</v>
      </c>
      <c r="F2" s="608"/>
      <c r="G2" s="534"/>
      <c r="H2" s="534"/>
      <c r="I2" s="534"/>
      <c r="J2" s="534"/>
      <c r="K2" s="534"/>
      <c r="L2" s="534"/>
    </row>
    <row r="3" spans="1:12" ht="14.25">
      <c r="E3" s="536" t="str">
        <f>"Версия " &amp; Getversion()</f>
        <v>Версия 1.0.2</v>
      </c>
      <c r="F3" s="608"/>
      <c r="G3" s="42"/>
      <c r="H3" s="42"/>
      <c r="I3" s="42"/>
      <c r="J3" s="42"/>
      <c r="K3" s="42"/>
      <c r="L3" s="386"/>
    </row>
    <row r="4" spans="1:12" s="514" customFormat="1" ht="6">
      <c r="A4" s="508"/>
      <c r="B4" s="509"/>
      <c r="C4" s="510"/>
      <c r="D4" s="511"/>
      <c r="E4" s="531"/>
      <c r="F4" s="532"/>
      <c r="G4" s="533"/>
      <c r="I4" s="515"/>
    </row>
    <row r="5" spans="1:12" ht="22.5">
      <c r="D5" s="23"/>
      <c r="E5" s="687" t="s">
        <v>679</v>
      </c>
      <c r="F5" s="688"/>
      <c r="G5" s="598"/>
      <c r="J5" s="441"/>
    </row>
    <row r="6" spans="1:12" s="514" customFormat="1" ht="6">
      <c r="A6" s="508"/>
      <c r="B6" s="509"/>
      <c r="C6" s="510"/>
      <c r="D6" s="511"/>
      <c r="E6" s="516"/>
      <c r="F6" s="517"/>
      <c r="G6" s="518"/>
      <c r="I6" s="515"/>
    </row>
    <row r="7" spans="1:12" ht="27">
      <c r="D7" s="23"/>
      <c r="E7" s="24" t="s">
        <v>55</v>
      </c>
      <c r="F7" s="468" t="s">
        <v>171</v>
      </c>
      <c r="G7" s="526"/>
    </row>
    <row r="8" spans="1:12" s="514" customFormat="1" ht="6">
      <c r="A8" s="508"/>
      <c r="B8" s="509"/>
      <c r="C8" s="510"/>
      <c r="D8" s="511"/>
      <c r="E8" s="512"/>
      <c r="F8" s="513"/>
      <c r="G8" s="511"/>
      <c r="I8" s="515"/>
    </row>
    <row r="9" spans="1:12" ht="27">
      <c r="D9" s="23"/>
      <c r="E9" s="24" t="s">
        <v>505</v>
      </c>
      <c r="F9" s="489" t="s">
        <v>88</v>
      </c>
      <c r="G9" s="525"/>
    </row>
    <row r="10" spans="1:12" s="514" customFormat="1" ht="6">
      <c r="A10" s="519"/>
      <c r="B10" s="509"/>
      <c r="C10" s="510"/>
      <c r="D10" s="520"/>
      <c r="E10" s="516"/>
      <c r="F10" s="521"/>
      <c r="G10" s="522"/>
      <c r="I10" s="515"/>
    </row>
    <row r="11" spans="1:12" ht="27">
      <c r="A11" s="293"/>
      <c r="D11" s="23"/>
      <c r="E11" s="81" t="s">
        <v>503</v>
      </c>
      <c r="F11" s="660" t="s">
        <v>929</v>
      </c>
      <c r="G11" s="523"/>
    </row>
    <row r="12" spans="1:12" ht="27">
      <c r="D12" s="23"/>
      <c r="E12" s="81" t="s">
        <v>504</v>
      </c>
      <c r="F12" s="660" t="s">
        <v>930</v>
      </c>
      <c r="G12" s="525"/>
    </row>
    <row r="13" spans="1:12" s="514" customFormat="1" ht="6">
      <c r="A13" s="519"/>
      <c r="B13" s="509"/>
      <c r="C13" s="510"/>
      <c r="D13" s="520"/>
      <c r="E13" s="516"/>
      <c r="F13" s="521"/>
      <c r="G13" s="522"/>
      <c r="I13" s="515"/>
    </row>
    <row r="14" spans="1:12" ht="27">
      <c r="D14" s="23"/>
      <c r="E14" s="81" t="s">
        <v>378</v>
      </c>
      <c r="F14" s="633" t="s">
        <v>45</v>
      </c>
      <c r="G14" s="525"/>
    </row>
    <row r="15" spans="1:12" ht="27" hidden="1">
      <c r="D15" s="23"/>
      <c r="E15" s="81" t="s">
        <v>302</v>
      </c>
      <c r="F15" s="639" t="s">
        <v>711</v>
      </c>
      <c r="G15" s="525"/>
    </row>
    <row r="16" spans="1:12" ht="27" hidden="1">
      <c r="B16" s="253"/>
      <c r="D16" s="23"/>
      <c r="E16" s="81" t="s">
        <v>687</v>
      </c>
      <c r="F16" s="639"/>
      <c r="G16" s="525"/>
      <c r="I16" s="18"/>
    </row>
    <row r="17" spans="1:9" ht="19.5">
      <c r="D17" s="23"/>
      <c r="E17" s="24"/>
      <c r="F17" s="636" t="s">
        <v>693</v>
      </c>
      <c r="G17" s="20"/>
    </row>
    <row r="18" spans="1:9" ht="27">
      <c r="D18" s="23"/>
      <c r="E18" s="81" t="s">
        <v>537</v>
      </c>
      <c r="F18" s="633" t="s">
        <v>1324</v>
      </c>
      <c r="G18" s="525"/>
    </row>
    <row r="19" spans="1:9" ht="27">
      <c r="D19" s="23"/>
      <c r="E19" s="81" t="s">
        <v>634</v>
      </c>
      <c r="F19" s="634" t="s">
        <v>1327</v>
      </c>
      <c r="G19" s="525"/>
    </row>
    <row r="20" spans="1:9" ht="27">
      <c r="D20" s="23"/>
      <c r="E20" s="81" t="s">
        <v>633</v>
      </c>
      <c r="F20" s="633" t="s">
        <v>1325</v>
      </c>
      <c r="G20" s="525"/>
    </row>
    <row r="21" spans="1:9" ht="27">
      <c r="D21" s="23"/>
      <c r="E21" s="81" t="s">
        <v>536</v>
      </c>
      <c r="F21" s="633" t="s">
        <v>1326</v>
      </c>
      <c r="G21" s="525"/>
    </row>
    <row r="22" spans="1:9" s="629" customFormat="1" ht="19.5" hidden="1">
      <c r="A22" s="632"/>
      <c r="B22" s="90"/>
      <c r="C22" s="627"/>
      <c r="D22" s="630"/>
      <c r="E22" s="631"/>
      <c r="F22" s="637" t="s">
        <v>694</v>
      </c>
      <c r="G22" s="628"/>
      <c r="I22" s="54"/>
    </row>
    <row r="23" spans="1:9" s="629" customFormat="1" ht="27" hidden="1">
      <c r="A23" s="632"/>
      <c r="B23" s="90"/>
      <c r="C23" s="627"/>
      <c r="D23" s="630"/>
      <c r="E23" s="638" t="s">
        <v>695</v>
      </c>
      <c r="F23" s="470"/>
      <c r="G23" s="635"/>
      <c r="I23" s="54"/>
    </row>
    <row r="24" spans="1:9" s="629" customFormat="1" ht="27" hidden="1">
      <c r="A24" s="632"/>
      <c r="B24" s="90"/>
      <c r="C24" s="627"/>
      <c r="D24" s="630"/>
      <c r="E24" s="638" t="s">
        <v>696</v>
      </c>
      <c r="F24" s="639"/>
      <c r="G24" s="635"/>
      <c r="I24" s="54"/>
    </row>
    <row r="25" spans="1:9" s="629" customFormat="1" ht="27" hidden="1">
      <c r="A25" s="632"/>
      <c r="B25" s="90"/>
      <c r="C25" s="627"/>
      <c r="D25" s="630"/>
      <c r="E25" s="638" t="s">
        <v>697</v>
      </c>
      <c r="F25" s="470"/>
      <c r="G25" s="635"/>
      <c r="I25" s="54"/>
    </row>
    <row r="26" spans="1:9" s="629" customFormat="1" ht="27" hidden="1">
      <c r="A26" s="632"/>
      <c r="B26" s="90"/>
      <c r="C26" s="627"/>
      <c r="D26" s="630"/>
      <c r="E26" s="638" t="s">
        <v>536</v>
      </c>
      <c r="F26" s="470"/>
      <c r="G26" s="635"/>
      <c r="I26" s="54"/>
    </row>
    <row r="27" spans="1:9" s="514" customFormat="1" ht="35.1" customHeight="1">
      <c r="A27" s="519"/>
      <c r="B27" s="509"/>
      <c r="C27" s="510"/>
      <c r="D27" s="520"/>
      <c r="E27" s="516"/>
      <c r="F27" s="521"/>
      <c r="G27" s="522"/>
      <c r="I27" s="515"/>
    </row>
    <row r="28" spans="1:9" ht="27">
      <c r="D28" s="23"/>
      <c r="E28" s="81" t="s">
        <v>173</v>
      </c>
      <c r="F28" s="489" t="s">
        <v>88</v>
      </c>
      <c r="G28" s="525"/>
    </row>
    <row r="29" spans="1:9" ht="27">
      <c r="C29" s="27"/>
      <c r="D29" s="28"/>
      <c r="E29" s="29" t="s">
        <v>82</v>
      </c>
      <c r="F29" s="469" t="s">
        <v>1073</v>
      </c>
      <c r="G29" s="524"/>
    </row>
    <row r="30" spans="1:9" ht="27" hidden="1">
      <c r="C30" s="27"/>
      <c r="D30" s="28"/>
      <c r="E30" s="51" t="s">
        <v>206</v>
      </c>
      <c r="F30" s="470"/>
      <c r="G30" s="524"/>
    </row>
    <row r="31" spans="1:9" ht="27">
      <c r="C31" s="27"/>
      <c r="D31" s="28"/>
      <c r="E31" s="29" t="s">
        <v>56</v>
      </c>
      <c r="F31" s="469" t="s">
        <v>1074</v>
      </c>
      <c r="G31" s="524"/>
    </row>
    <row r="32" spans="1:9" ht="27">
      <c r="C32" s="27"/>
      <c r="D32" s="28"/>
      <c r="E32" s="29" t="s">
        <v>57</v>
      </c>
      <c r="F32" s="469" t="s">
        <v>991</v>
      </c>
      <c r="G32" s="524"/>
      <c r="H32" s="30"/>
    </row>
    <row r="33" spans="1:9" s="514" customFormat="1" ht="6">
      <c r="A33" s="519"/>
      <c r="B33" s="509"/>
      <c r="C33" s="510"/>
      <c r="D33" s="520"/>
      <c r="E33" s="516"/>
      <c r="F33" s="521"/>
      <c r="G33" s="522"/>
      <c r="I33" s="515"/>
    </row>
    <row r="34" spans="1:9" ht="27">
      <c r="A34" s="292"/>
      <c r="D34" s="25"/>
      <c r="E34" s="81" t="s">
        <v>246</v>
      </c>
      <c r="F34" s="471" t="s">
        <v>207</v>
      </c>
      <c r="G34" s="523"/>
    </row>
    <row r="35" spans="1:9" s="514" customFormat="1" ht="6">
      <c r="A35" s="508"/>
      <c r="B35" s="509"/>
      <c r="C35" s="510"/>
      <c r="D35" s="511"/>
      <c r="E35" s="512"/>
      <c r="F35" s="513"/>
      <c r="G35" s="511"/>
      <c r="I35" s="515"/>
    </row>
    <row r="36" spans="1:9" ht="27">
      <c r="B36" s="253"/>
      <c r="D36" s="23"/>
      <c r="E36" s="81" t="s">
        <v>680</v>
      </c>
      <c r="F36" s="489" t="s">
        <v>87</v>
      </c>
      <c r="G36" s="525"/>
      <c r="I36" s="18"/>
    </row>
    <row r="37" spans="1:9" s="514" customFormat="1" ht="6">
      <c r="A37" s="519"/>
      <c r="B37" s="509"/>
      <c r="C37" s="510"/>
      <c r="D37" s="520"/>
      <c r="E37" s="516"/>
      <c r="F37" s="521"/>
      <c r="G37" s="522"/>
      <c r="I37" s="515"/>
    </row>
    <row r="38" spans="1:9" ht="27">
      <c r="A38" s="294"/>
      <c r="B38" s="92"/>
      <c r="D38" s="32"/>
      <c r="E38" s="31" t="s">
        <v>582</v>
      </c>
      <c r="F38" s="633" t="s">
        <v>1328</v>
      </c>
      <c r="G38" s="523"/>
    </row>
    <row r="39" spans="1:9" ht="27">
      <c r="A39" s="294"/>
      <c r="B39" s="92"/>
      <c r="D39" s="32"/>
      <c r="E39" s="40" t="s">
        <v>583</v>
      </c>
      <c r="F39" s="633" t="s">
        <v>1329</v>
      </c>
      <c r="G39" s="523"/>
    </row>
    <row r="40" spans="1:9" ht="19.5">
      <c r="D40" s="23"/>
      <c r="E40" s="24"/>
      <c r="F40" s="611" t="s">
        <v>614</v>
      </c>
      <c r="G40" s="20"/>
    </row>
    <row r="41" spans="1:9" ht="27">
      <c r="A41" s="294"/>
      <c r="D41" s="20"/>
      <c r="E41" s="609" t="s">
        <v>90</v>
      </c>
      <c r="F41" s="615" t="s">
        <v>1330</v>
      </c>
      <c r="G41" s="523"/>
    </row>
    <row r="42" spans="1:9" ht="27">
      <c r="A42" s="294"/>
      <c r="B42" s="92"/>
      <c r="D42" s="32"/>
      <c r="E42" s="609" t="s">
        <v>91</v>
      </c>
      <c r="F42" s="615" t="s">
        <v>1331</v>
      </c>
      <c r="G42" s="523"/>
    </row>
    <row r="43" spans="1:9" ht="27">
      <c r="A43" s="294"/>
      <c r="B43" s="92"/>
      <c r="D43" s="32"/>
      <c r="E43" s="609" t="s">
        <v>615</v>
      </c>
      <c r="F43" s="615" t="s">
        <v>1332</v>
      </c>
      <c r="G43" s="523"/>
    </row>
    <row r="44" spans="1:9" ht="27">
      <c r="D44" s="23"/>
      <c r="E44" s="610" t="s">
        <v>616</v>
      </c>
      <c r="F44" s="615" t="s">
        <v>1333</v>
      </c>
      <c r="G44" s="525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89"/>
      <c r="F52" s="689"/>
      <c r="G52" s="689"/>
      <c r="H52" s="689"/>
      <c r="I52" s="689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ColWidth="9.140625"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2" hidden="1" customWidth="1"/>
    <col min="18" max="18" width="14.42578125" style="317" hidden="1" customWidth="1"/>
    <col min="19" max="22" width="9.140625" style="498"/>
    <col min="23" max="16384" width="9.140625" style="35"/>
  </cols>
  <sheetData>
    <row r="1" spans="1:256" s="298" customFormat="1" ht="16.5" hidden="1" customHeight="1">
      <c r="C1" s="492"/>
      <c r="H1" s="492"/>
      <c r="I1" s="492"/>
      <c r="J1" s="492"/>
      <c r="K1" s="492" t="s">
        <v>551</v>
      </c>
      <c r="L1" s="503" t="s">
        <v>426</v>
      </c>
      <c r="M1" s="538" t="s">
        <v>550</v>
      </c>
      <c r="N1" s="538"/>
      <c r="O1" s="538"/>
      <c r="P1" s="538"/>
      <c r="Q1" s="539"/>
      <c r="R1" s="538"/>
      <c r="S1" s="538"/>
      <c r="T1" s="538"/>
      <c r="U1" s="538"/>
      <c r="V1" s="538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3"/>
      <c r="DP1" s="503"/>
      <c r="DQ1" s="503"/>
      <c r="DR1" s="503"/>
      <c r="DS1" s="503"/>
      <c r="DT1" s="503"/>
      <c r="DU1" s="503"/>
      <c r="DV1" s="503"/>
      <c r="DW1" s="503"/>
      <c r="DX1" s="503"/>
      <c r="DY1" s="503"/>
      <c r="DZ1" s="503"/>
      <c r="EA1" s="503"/>
      <c r="EB1" s="503"/>
      <c r="EC1" s="503"/>
      <c r="ED1" s="503"/>
      <c r="EE1" s="503"/>
      <c r="EF1" s="503"/>
      <c r="EG1" s="503"/>
      <c r="EH1" s="503"/>
      <c r="EI1" s="503"/>
      <c r="EJ1" s="503"/>
      <c r="EK1" s="503"/>
      <c r="EL1" s="503"/>
      <c r="EM1" s="503"/>
      <c r="EN1" s="503"/>
      <c r="EO1" s="503"/>
      <c r="EP1" s="503"/>
      <c r="EQ1" s="503"/>
      <c r="ER1" s="503"/>
      <c r="ES1" s="503"/>
      <c r="ET1" s="503"/>
      <c r="EU1" s="503"/>
      <c r="EV1" s="503"/>
      <c r="EW1" s="503"/>
      <c r="EX1" s="503"/>
      <c r="EY1" s="503"/>
      <c r="EZ1" s="503"/>
      <c r="FA1" s="503"/>
      <c r="FB1" s="503"/>
      <c r="FC1" s="503"/>
      <c r="FD1" s="503"/>
      <c r="FE1" s="503"/>
      <c r="FF1" s="503"/>
      <c r="FG1" s="503"/>
      <c r="FH1" s="503"/>
      <c r="FI1" s="503"/>
      <c r="FJ1" s="503"/>
      <c r="FK1" s="503"/>
      <c r="FL1" s="503"/>
      <c r="FM1" s="503"/>
      <c r="FN1" s="503"/>
      <c r="FO1" s="503"/>
      <c r="FP1" s="503"/>
      <c r="FQ1" s="503"/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3"/>
      <c r="GL1" s="503"/>
      <c r="GM1" s="503"/>
      <c r="GN1" s="503"/>
      <c r="GO1" s="503"/>
      <c r="GP1" s="503"/>
      <c r="GQ1" s="503"/>
      <c r="GR1" s="503"/>
      <c r="GS1" s="503"/>
      <c r="GT1" s="503"/>
      <c r="GU1" s="503"/>
      <c r="GV1" s="503"/>
      <c r="GW1" s="503"/>
      <c r="GX1" s="503"/>
      <c r="GY1" s="503"/>
      <c r="GZ1" s="503"/>
      <c r="HA1" s="503"/>
      <c r="HB1" s="503"/>
      <c r="HC1" s="503"/>
      <c r="HD1" s="503"/>
      <c r="HE1" s="503"/>
      <c r="HF1" s="503"/>
      <c r="HG1" s="503"/>
      <c r="HH1" s="503"/>
      <c r="HI1" s="503"/>
      <c r="HJ1" s="503"/>
      <c r="HK1" s="503"/>
      <c r="HL1" s="503"/>
      <c r="HM1" s="503"/>
      <c r="HN1" s="503"/>
      <c r="HO1" s="503"/>
      <c r="HP1" s="503"/>
      <c r="HQ1" s="503"/>
      <c r="HR1" s="503"/>
      <c r="HS1" s="503"/>
      <c r="HT1" s="503"/>
      <c r="HU1" s="503"/>
      <c r="HV1" s="503"/>
      <c r="HW1" s="503"/>
      <c r="HX1" s="503"/>
      <c r="HY1" s="503"/>
      <c r="HZ1" s="503"/>
      <c r="IA1" s="503"/>
      <c r="IB1" s="503"/>
      <c r="IC1" s="503"/>
      <c r="ID1" s="503"/>
      <c r="IE1" s="503"/>
      <c r="IF1" s="503"/>
      <c r="IG1" s="503"/>
      <c r="IH1" s="503"/>
      <c r="II1" s="503"/>
      <c r="IJ1" s="503"/>
      <c r="IK1" s="503"/>
      <c r="IL1" s="503"/>
      <c r="IM1" s="503"/>
      <c r="IN1" s="503"/>
      <c r="IO1" s="503"/>
      <c r="IP1" s="503"/>
      <c r="IQ1" s="503"/>
      <c r="IR1" s="503"/>
      <c r="IS1" s="503"/>
      <c r="IT1" s="503"/>
      <c r="IU1" s="503"/>
      <c r="IV1" s="503"/>
    </row>
    <row r="2" spans="1:256" s="507" customFormat="1" ht="16.5" hidden="1" customHeight="1">
      <c r="A2" s="504"/>
      <c r="B2" s="504"/>
      <c r="C2" s="505"/>
      <c r="D2" s="504"/>
      <c r="E2" s="504"/>
      <c r="F2" s="504"/>
      <c r="G2" s="504"/>
      <c r="H2" s="504"/>
      <c r="I2" s="504"/>
      <c r="J2" s="504"/>
      <c r="K2" s="504"/>
      <c r="L2" s="504"/>
      <c r="M2" s="538"/>
      <c r="N2" s="538"/>
      <c r="O2" s="538"/>
      <c r="P2" s="538"/>
      <c r="Q2" s="539"/>
      <c r="R2" s="538"/>
      <c r="S2" s="506"/>
      <c r="T2" s="506"/>
      <c r="U2" s="506"/>
      <c r="V2" s="506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  <c r="BQ2" s="505"/>
      <c r="BR2" s="505"/>
      <c r="BS2" s="505"/>
      <c r="BT2" s="505"/>
      <c r="BU2" s="505"/>
      <c r="BV2" s="505"/>
      <c r="BW2" s="505"/>
      <c r="BX2" s="505"/>
      <c r="BY2" s="505"/>
      <c r="BZ2" s="505"/>
      <c r="CA2" s="505"/>
      <c r="CB2" s="505"/>
      <c r="CC2" s="505"/>
      <c r="CD2" s="505"/>
      <c r="CE2" s="505"/>
      <c r="CF2" s="505"/>
      <c r="CG2" s="505"/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5"/>
      <c r="CW2" s="505"/>
      <c r="CX2" s="505"/>
      <c r="CY2" s="505"/>
      <c r="CZ2" s="505"/>
      <c r="DA2" s="505"/>
      <c r="DB2" s="505"/>
      <c r="DC2" s="505"/>
      <c r="DD2" s="505"/>
      <c r="DE2" s="505"/>
      <c r="DF2" s="505"/>
      <c r="DG2" s="505"/>
      <c r="DH2" s="505"/>
      <c r="DI2" s="505"/>
      <c r="DJ2" s="505"/>
      <c r="DK2" s="505"/>
      <c r="DL2" s="505"/>
      <c r="DM2" s="505"/>
      <c r="DN2" s="505"/>
      <c r="DO2" s="505"/>
      <c r="DP2" s="505"/>
      <c r="DQ2" s="505"/>
      <c r="DR2" s="505"/>
      <c r="DS2" s="505"/>
      <c r="DT2" s="505"/>
      <c r="DU2" s="505"/>
      <c r="DV2" s="505"/>
      <c r="DW2" s="505"/>
      <c r="DX2" s="505"/>
      <c r="DY2" s="505"/>
      <c r="DZ2" s="505"/>
      <c r="EA2" s="505"/>
      <c r="EB2" s="505"/>
      <c r="EC2" s="505"/>
      <c r="ED2" s="505"/>
      <c r="EE2" s="505"/>
      <c r="EF2" s="505"/>
      <c r="EG2" s="505"/>
      <c r="EH2" s="505"/>
      <c r="EI2" s="505"/>
      <c r="EJ2" s="505"/>
      <c r="EK2" s="505"/>
      <c r="EL2" s="505"/>
      <c r="EM2" s="505"/>
      <c r="EN2" s="505"/>
      <c r="EO2" s="505"/>
      <c r="EP2" s="505"/>
      <c r="EQ2" s="505"/>
      <c r="ER2" s="505"/>
      <c r="ES2" s="505"/>
      <c r="ET2" s="505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2"/>
      <c r="R3" s="317"/>
      <c r="S3" s="498"/>
      <c r="T3" s="498"/>
      <c r="U3" s="498"/>
      <c r="V3" s="498"/>
    </row>
    <row r="4" spans="1:256" s="131" customFormat="1" ht="22.5">
      <c r="A4" s="130"/>
      <c r="B4" s="35"/>
      <c r="C4" s="355"/>
      <c r="D4" s="694" t="s">
        <v>422</v>
      </c>
      <c r="E4" s="695"/>
      <c r="F4" s="695"/>
      <c r="G4" s="695"/>
      <c r="H4" s="696"/>
      <c r="I4" s="599"/>
      <c r="M4" s="317"/>
      <c r="N4" s="317"/>
      <c r="O4" s="317"/>
      <c r="P4" s="317"/>
      <c r="Q4" s="502"/>
      <c r="R4" s="317"/>
      <c r="S4" s="498"/>
      <c r="T4" s="498"/>
      <c r="U4" s="498"/>
      <c r="V4" s="498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2"/>
      <c r="R5" s="317"/>
      <c r="S5" s="498"/>
      <c r="T5" s="498"/>
      <c r="U5" s="498"/>
      <c r="V5" s="498"/>
    </row>
    <row r="6" spans="1:256" s="131" customFormat="1" ht="20.100000000000001" hidden="1" customHeight="1">
      <c r="A6" s="361"/>
      <c r="B6" s="361"/>
      <c r="C6" s="355"/>
      <c r="D6" s="697"/>
      <c r="E6" s="697"/>
      <c r="F6" s="698" t="s">
        <v>87</v>
      </c>
      <c r="G6" s="698"/>
      <c r="H6" s="359"/>
      <c r="I6" s="359"/>
      <c r="J6" s="362"/>
      <c r="K6" s="363"/>
      <c r="L6" s="363"/>
      <c r="M6" s="317"/>
      <c r="N6" s="317"/>
      <c r="O6" s="317"/>
      <c r="P6" s="317"/>
      <c r="Q6" s="502"/>
      <c r="R6" s="317"/>
      <c r="S6" s="498"/>
      <c r="T6" s="498"/>
      <c r="U6" s="498"/>
      <c r="V6" s="498"/>
    </row>
    <row r="7" spans="1:256" ht="3" customHeight="1"/>
    <row r="8" spans="1:256" s="131" customFormat="1">
      <c r="A8" s="130"/>
      <c r="B8" s="35"/>
      <c r="C8" s="355"/>
      <c r="D8" s="699" t="s">
        <v>18</v>
      </c>
      <c r="E8" s="699"/>
      <c r="F8" s="699" t="s">
        <v>423</v>
      </c>
      <c r="G8" s="699"/>
      <c r="H8" s="699"/>
      <c r="I8" s="700" t="s">
        <v>424</v>
      </c>
      <c r="J8" s="700"/>
      <c r="K8" s="700"/>
      <c r="L8" s="700"/>
      <c r="M8" s="317"/>
      <c r="N8" s="317"/>
      <c r="O8" s="317"/>
      <c r="P8" s="317"/>
      <c r="Q8" s="502"/>
      <c r="R8" s="317"/>
      <c r="S8" s="498"/>
      <c r="T8" s="498"/>
      <c r="U8" s="498"/>
      <c r="V8" s="498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690" t="s">
        <v>95</v>
      </c>
      <c r="G9" s="691"/>
      <c r="H9" s="366" t="s">
        <v>425</v>
      </c>
      <c r="I9" s="692" t="s">
        <v>95</v>
      </c>
      <c r="J9" s="692"/>
      <c r="K9" s="366" t="s">
        <v>425</v>
      </c>
      <c r="L9" s="366" t="s">
        <v>426</v>
      </c>
      <c r="M9" s="317"/>
      <c r="N9" s="317"/>
      <c r="O9" s="317"/>
      <c r="P9" s="317"/>
      <c r="Q9" s="502"/>
      <c r="R9" s="317"/>
      <c r="S9" s="498"/>
      <c r="T9" s="498"/>
      <c r="U9" s="498"/>
      <c r="V9" s="498"/>
    </row>
    <row r="10" spans="1:256" ht="12" customHeight="1">
      <c r="C10" s="374"/>
      <c r="D10" s="496" t="s">
        <v>96</v>
      </c>
      <c r="E10" s="496" t="s">
        <v>52</v>
      </c>
      <c r="F10" s="693" t="s">
        <v>53</v>
      </c>
      <c r="G10" s="693"/>
      <c r="H10" s="496" t="s">
        <v>54</v>
      </c>
      <c r="I10" s="693" t="s">
        <v>71</v>
      </c>
      <c r="J10" s="693"/>
      <c r="K10" s="496" t="s">
        <v>72</v>
      </c>
      <c r="L10" s="496" t="s">
        <v>186</v>
      </c>
      <c r="M10" s="388"/>
      <c r="N10" s="388"/>
      <c r="O10" s="388"/>
      <c r="P10" s="388"/>
      <c r="Q10" s="364"/>
      <c r="R10" s="388"/>
      <c r="S10" s="497"/>
      <c r="T10" s="497"/>
      <c r="U10" s="497"/>
      <c r="V10" s="497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2" t="s">
        <v>558</v>
      </c>
      <c r="N11" s="317"/>
      <c r="O11" s="317"/>
      <c r="P11" s="317" t="s">
        <v>556</v>
      </c>
      <c r="Q11" s="502" t="s">
        <v>557</v>
      </c>
      <c r="R11" s="317" t="s">
        <v>621</v>
      </c>
      <c r="S11" s="498"/>
      <c r="T11" s="498"/>
      <c r="U11" s="498"/>
      <c r="V11" s="498"/>
    </row>
    <row r="12" spans="1:256" s="390" customFormat="1" ht="0.95" customHeight="1">
      <c r="A12" s="89"/>
      <c r="B12" s="249" t="s">
        <v>430</v>
      </c>
      <c r="C12" s="703"/>
      <c r="D12" s="699">
        <v>1</v>
      </c>
      <c r="E12" s="704" t="s">
        <v>1335</v>
      </c>
      <c r="F12" s="654"/>
      <c r="G12" s="645">
        <v>0</v>
      </c>
      <c r="H12" s="499"/>
      <c r="I12" s="375"/>
      <c r="J12" s="537" t="s">
        <v>555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1335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703"/>
      <c r="D13" s="699"/>
      <c r="E13" s="705"/>
      <c r="F13" s="706"/>
      <c r="G13" s="699">
        <v>1</v>
      </c>
      <c r="H13" s="701" t="s">
        <v>712</v>
      </c>
      <c r="I13" s="375"/>
      <c r="J13" s="537" t="s">
        <v>555</v>
      </c>
      <c r="K13" s="177"/>
      <c r="L13" s="391"/>
      <c r="M13" s="317" t="str">
        <f>mergeValue(H13)</f>
        <v>Белоярский муниципальный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703"/>
      <c r="D14" s="699"/>
      <c r="E14" s="705"/>
      <c r="F14" s="707"/>
      <c r="G14" s="699"/>
      <c r="H14" s="702"/>
      <c r="I14" s="661"/>
      <c r="J14" s="645">
        <v>1</v>
      </c>
      <c r="K14" s="653" t="s">
        <v>714</v>
      </c>
      <c r="L14" s="372" t="s">
        <v>715</v>
      </c>
      <c r="M14" s="317" t="str">
        <f>mergeValue(H14)</f>
        <v>Белоярский муниципальный район</v>
      </c>
      <c r="N14" s="298"/>
      <c r="O14" s="298"/>
      <c r="P14" s="298"/>
      <c r="Q14" s="298"/>
      <c r="R14" s="317" t="str">
        <f>K14&amp;" ("&amp;L14&amp;")"</f>
        <v>Белоярский (71811151)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427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42"/>
      <c r="N15" s="317"/>
      <c r="O15" s="317"/>
      <c r="P15" s="317"/>
      <c r="Q15" s="502" t="s">
        <v>21</v>
      </c>
      <c r="R15" s="317"/>
      <c r="S15" s="498"/>
      <c r="T15" s="498"/>
      <c r="U15" s="498"/>
      <c r="V15" s="498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502"/>
      <c r="R16" s="317"/>
      <c r="S16" s="498"/>
      <c r="T16" s="498"/>
      <c r="U16" s="498"/>
      <c r="V16" s="498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502"/>
      <c r="R17" s="317"/>
      <c r="S17" s="498"/>
      <c r="T17" s="498"/>
      <c r="U17" s="498"/>
      <c r="V17" s="498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502"/>
      <c r="R18" s="317"/>
      <c r="S18" s="498"/>
      <c r="T18" s="498"/>
      <c r="U18" s="498"/>
      <c r="V18" s="498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502"/>
      <c r="R19" s="317"/>
      <c r="S19" s="498"/>
      <c r="T19" s="498"/>
      <c r="U19" s="498"/>
      <c r="V19" s="498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502"/>
      <c r="R20" s="317"/>
      <c r="S20" s="498"/>
      <c r="T20" s="498"/>
      <c r="U20" s="498"/>
      <c r="V20" s="498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42" sqref="J42"/>
    </sheetView>
  </sheetViews>
  <sheetFormatPr defaultColWidth="9.140625"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694" t="s">
        <v>681</v>
      </c>
      <c r="E5" s="695"/>
      <c r="F5" s="695"/>
      <c r="G5" s="695"/>
      <c r="H5" s="695"/>
      <c r="I5" s="695"/>
      <c r="J5" s="696"/>
      <c r="K5" s="600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8"/>
      <c r="B6" s="448"/>
      <c r="D6" s="712"/>
      <c r="E6" s="713"/>
      <c r="F6" s="713"/>
      <c r="G6" s="713"/>
      <c r="H6" s="713"/>
      <c r="I6" s="713"/>
      <c r="J6" s="714"/>
    </row>
    <row r="7" spans="1:20" s="184" customFormat="1" hidden="1">
      <c r="A7" s="448"/>
      <c r="B7" s="448"/>
      <c r="E7" s="708"/>
      <c r="F7" s="708"/>
      <c r="G7" s="711"/>
      <c r="H7" s="711"/>
      <c r="I7" s="711"/>
      <c r="J7" s="711"/>
    </row>
    <row r="8" spans="1:20" s="184" customFormat="1" hidden="1">
      <c r="A8" s="448"/>
      <c r="B8" s="448"/>
      <c r="E8" s="708"/>
      <c r="F8" s="708"/>
      <c r="G8" s="711"/>
      <c r="H8" s="711"/>
      <c r="I8" s="711"/>
      <c r="J8" s="711"/>
    </row>
    <row r="9" spans="1:20" s="184" customFormat="1" hidden="1">
      <c r="A9" s="448"/>
      <c r="B9" s="448"/>
      <c r="E9" s="708"/>
      <c r="F9" s="708"/>
      <c r="G9" s="711"/>
      <c r="H9" s="711"/>
      <c r="I9" s="711"/>
      <c r="J9" s="711"/>
    </row>
    <row r="10" spans="1:20" s="184" customFormat="1" hidden="1">
      <c r="A10" s="448"/>
      <c r="B10" s="448"/>
      <c r="E10" s="708"/>
      <c r="F10" s="708"/>
      <c r="G10" s="711"/>
      <c r="H10" s="711"/>
      <c r="I10" s="711"/>
      <c r="J10" s="711"/>
    </row>
    <row r="11" spans="1:20" s="184" customFormat="1" hidden="1">
      <c r="A11" s="448"/>
      <c r="B11" s="448"/>
      <c r="D11" s="166"/>
      <c r="E11" s="708"/>
      <c r="F11" s="708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8"/>
      <c r="B12" s="448"/>
      <c r="E12" s="708"/>
      <c r="F12" s="708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8"/>
      <c r="B13" s="448"/>
      <c r="E13" s="710"/>
      <c r="F13" s="710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8"/>
      <c r="B14" s="448"/>
    </row>
    <row r="15" spans="1:20" hidden="1"/>
    <row r="16" spans="1:20" s="124" customFormat="1" ht="3" customHeight="1">
      <c r="A16" s="314"/>
      <c r="B16" s="314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168"/>
    </row>
    <row r="17" spans="1:20" ht="27" customHeight="1">
      <c r="D17" s="709" t="s">
        <v>95</v>
      </c>
      <c r="E17" s="709" t="s">
        <v>300</v>
      </c>
      <c r="F17" s="709" t="s">
        <v>83</v>
      </c>
      <c r="G17" s="709" t="s">
        <v>465</v>
      </c>
      <c r="H17" s="709" t="s">
        <v>95</v>
      </c>
      <c r="I17" s="709"/>
      <c r="J17" s="709" t="s">
        <v>23</v>
      </c>
      <c r="K17" s="715" t="s">
        <v>513</v>
      </c>
      <c r="L17" s="715"/>
      <c r="M17" s="715"/>
      <c r="N17" s="715"/>
      <c r="O17" s="715" t="s">
        <v>682</v>
      </c>
      <c r="P17" s="715"/>
      <c r="Q17" s="715"/>
      <c r="R17" s="715"/>
      <c r="S17" s="709" t="s">
        <v>247</v>
      </c>
    </row>
    <row r="18" spans="1:20" ht="30.75" customHeight="1">
      <c r="D18" s="709"/>
      <c r="E18" s="709"/>
      <c r="F18" s="709"/>
      <c r="G18" s="709"/>
      <c r="H18" s="709"/>
      <c r="I18" s="709"/>
      <c r="J18" s="709"/>
      <c r="K18" s="118" t="s">
        <v>303</v>
      </c>
      <c r="L18" s="709" t="s">
        <v>95</v>
      </c>
      <c r="M18" s="709"/>
      <c r="N18" s="118" t="s">
        <v>233</v>
      </c>
      <c r="O18" s="118" t="s">
        <v>303</v>
      </c>
      <c r="P18" s="709" t="s">
        <v>95</v>
      </c>
      <c r="Q18" s="709"/>
      <c r="R18" s="118" t="s">
        <v>233</v>
      </c>
      <c r="S18" s="709"/>
    </row>
    <row r="19" spans="1:20" s="548" customFormat="1" ht="12" customHeight="1">
      <c r="A19" s="547"/>
      <c r="B19" s="547"/>
      <c r="D19" s="41" t="s">
        <v>96</v>
      </c>
      <c r="E19" s="41" t="s">
        <v>52</v>
      </c>
      <c r="F19" s="41" t="s">
        <v>53</v>
      </c>
      <c r="G19" s="41" t="s">
        <v>54</v>
      </c>
      <c r="H19" s="716" t="s">
        <v>71</v>
      </c>
      <c r="I19" s="716"/>
      <c r="J19" s="41" t="s">
        <v>72</v>
      </c>
      <c r="K19" s="41" t="s">
        <v>186</v>
      </c>
      <c r="L19" s="716" t="s">
        <v>187</v>
      </c>
      <c r="M19" s="716"/>
      <c r="N19" s="41" t="s">
        <v>211</v>
      </c>
      <c r="O19" s="41" t="s">
        <v>212</v>
      </c>
      <c r="P19" s="716" t="s">
        <v>213</v>
      </c>
      <c r="Q19" s="716"/>
      <c r="R19" s="41" t="s">
        <v>214</v>
      </c>
      <c r="S19" s="41" t="s">
        <v>215</v>
      </c>
    </row>
    <row r="20" spans="1:20" ht="14.25" hidden="1">
      <c r="C20" s="442"/>
      <c r="D20" s="490">
        <v>0</v>
      </c>
      <c r="E20" s="543"/>
      <c r="F20" s="543"/>
      <c r="G20" s="126"/>
      <c r="H20" s="544"/>
      <c r="I20" s="544"/>
      <c r="J20" s="331"/>
      <c r="K20" s="126"/>
      <c r="L20" s="331"/>
      <c r="M20" s="331"/>
      <c r="N20" s="545"/>
      <c r="O20" s="126"/>
      <c r="P20" s="331"/>
      <c r="Q20" s="331"/>
      <c r="R20" s="546"/>
      <c r="S20" s="126"/>
      <c r="T20" s="231"/>
    </row>
    <row r="21" spans="1:20" s="644" customFormat="1" ht="17.100000000000001" customHeight="1">
      <c r="A21" s="308">
        <v>1</v>
      </c>
      <c r="C21" s="442"/>
      <c r="D21" s="717">
        <v>1</v>
      </c>
      <c r="E21" s="719" t="s">
        <v>639</v>
      </c>
      <c r="F21" s="722" t="s">
        <v>924</v>
      </c>
      <c r="G21" s="725" t="s">
        <v>88</v>
      </c>
      <c r="H21" s="717"/>
      <c r="I21" s="717">
        <v>1</v>
      </c>
      <c r="J21" s="730" t="s">
        <v>1336</v>
      </c>
      <c r="K21" s="729" t="s">
        <v>88</v>
      </c>
      <c r="L21" s="733"/>
      <c r="M21" s="733" t="s">
        <v>96</v>
      </c>
      <c r="N21" s="727"/>
      <c r="O21" s="729" t="s">
        <v>88</v>
      </c>
      <c r="P21" s="656"/>
      <c r="Q21" s="656" t="s">
        <v>96</v>
      </c>
      <c r="R21" s="663"/>
      <c r="S21" s="651"/>
    </row>
    <row r="22" spans="1:20" s="644" customFormat="1" ht="17.100000000000001" customHeight="1">
      <c r="A22" s="308"/>
      <c r="C22" s="184"/>
      <c r="D22" s="718"/>
      <c r="E22" s="720"/>
      <c r="F22" s="723"/>
      <c r="G22" s="726"/>
      <c r="H22" s="718"/>
      <c r="I22" s="718"/>
      <c r="J22" s="731"/>
      <c r="K22" s="726"/>
      <c r="L22" s="718"/>
      <c r="M22" s="718"/>
      <c r="N22" s="728"/>
      <c r="O22" s="726"/>
      <c r="P22" s="332"/>
      <c r="Q22" s="122"/>
      <c r="R22" s="122"/>
      <c r="S22" s="123"/>
    </row>
    <row r="23" spans="1:20" s="644" customFormat="1" ht="15" customHeight="1">
      <c r="A23" s="308"/>
      <c r="C23" s="184"/>
      <c r="D23" s="718"/>
      <c r="E23" s="720"/>
      <c r="F23" s="723"/>
      <c r="G23" s="726"/>
      <c r="H23" s="718"/>
      <c r="I23" s="718"/>
      <c r="J23" s="732"/>
      <c r="K23" s="726"/>
      <c r="L23" s="121"/>
      <c r="M23" s="122"/>
      <c r="N23" s="122"/>
      <c r="O23" s="122"/>
      <c r="P23" s="122"/>
      <c r="Q23" s="122"/>
      <c r="R23" s="122"/>
      <c r="S23" s="123"/>
    </row>
    <row r="24" spans="1:20" s="644" customFormat="1" ht="15" customHeight="1">
      <c r="A24" s="308"/>
      <c r="C24" s="184"/>
      <c r="D24" s="718"/>
      <c r="E24" s="721"/>
      <c r="F24" s="724"/>
      <c r="G24" s="726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35" t="s">
        <v>526</v>
      </c>
      <c r="G2" s="736"/>
      <c r="H2" s="73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3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3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24.04.2023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9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9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9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9"/>
      <c r="B11" s="739">
        <v>1</v>
      </c>
      <c r="C11" s="482"/>
      <c r="D11" s="482"/>
      <c r="F11" s="473" t="str">
        <f>"4."&amp;mergeValue(A11) &amp;"."&amp;mergeValue(B11)</f>
        <v>4.1.1</v>
      </c>
      <c r="G11" s="463" t="s">
        <v>629</v>
      </c>
      <c r="H11" s="456" t="str">
        <f>IF(region_name="","",region_name)</f>
        <v>Ханты-Мансийский автономный округ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9"/>
      <c r="B12" s="739"/>
      <c r="C12" s="739">
        <v>1</v>
      </c>
      <c r="D12" s="482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Белоярский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39"/>
      <c r="B13" s="739"/>
      <c r="C13" s="739"/>
      <c r="D13" s="482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Белоярский (71811151)</v>
      </c>
      <c r="I13" s="648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85"/>
      <c r="G14" s="486"/>
      <c r="H14" s="487"/>
      <c r="I14" s="488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34" t="s">
        <v>630</v>
      </c>
      <c r="H15" s="734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3"/>
  <sheetViews>
    <sheetView showGridLines="0" topLeftCell="I4" zoomScaleNormal="100" workbookViewId="0">
      <selection activeCell="O35" sqref="O35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35" t="s">
        <v>653</v>
      </c>
      <c r="M5" s="736"/>
      <c r="N5" s="736"/>
      <c r="O5" s="736"/>
      <c r="P5" s="736"/>
      <c r="Q5" s="736"/>
      <c r="R5" s="736"/>
      <c r="S5" s="736"/>
      <c r="T5" s="736"/>
      <c r="U5" s="737"/>
      <c r="V5" s="599"/>
    </row>
    <row r="6" spans="7:34" s="465" customFormat="1" ht="3" customHeight="1">
      <c r="G6" s="466"/>
      <c r="H6" s="466"/>
      <c r="L6" s="464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343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</row>
    <row r="7" spans="7:34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48" t="str">
        <f>IF(NameOrPr_ch="",IF(NameOrPr="","",NameOrPr),NameOrPr_ch)</f>
        <v>Региональная служба по тарифам ХМАО-ЮГРЫ</v>
      </c>
      <c r="P7" s="748"/>
      <c r="Q7" s="748"/>
      <c r="R7" s="748"/>
      <c r="S7" s="748"/>
      <c r="T7" s="748"/>
      <c r="U7" s="748"/>
      <c r="V7" s="748"/>
      <c r="W7" s="640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48" t="str">
        <f>IF(datePr_ch="",IF(datePr="","",datePr),datePr_ch)</f>
        <v>13.04.2023</v>
      </c>
      <c r="P8" s="748"/>
      <c r="Q8" s="748"/>
      <c r="R8" s="748"/>
      <c r="S8" s="748"/>
      <c r="T8" s="748"/>
      <c r="U8" s="748"/>
      <c r="V8" s="748"/>
      <c r="W8" s="640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48" t="str">
        <f>IF(numberPr_ch="",IF(numberPr="","",numberPr),numberPr_ch)</f>
        <v>17-нп</v>
      </c>
      <c r="P9" s="748"/>
      <c r="Q9" s="748"/>
      <c r="R9" s="748"/>
      <c r="S9" s="748"/>
      <c r="T9" s="748"/>
      <c r="U9" s="748"/>
      <c r="V9" s="748"/>
      <c r="W9" s="640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75">
      <c r="G10" s="466"/>
      <c r="H10" s="466"/>
      <c r="L10" s="464"/>
      <c r="M10" s="475" t="s">
        <v>536</v>
      </c>
      <c r="N10" s="476"/>
      <c r="O10" s="748" t="str">
        <f>IF(IstPub_ch="",IF(IstPub="","",IstPub),IstPub_ch)</f>
        <v>«Официальном интернет-портале правовой информации» (www.pravo.gov.ru) 21.04.2023 г.</v>
      </c>
      <c r="P10" s="748"/>
      <c r="Q10" s="748"/>
      <c r="R10" s="748"/>
      <c r="S10" s="748"/>
      <c r="T10" s="748"/>
      <c r="U10" s="748"/>
      <c r="V10" s="748"/>
      <c r="W10" s="640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3" hidden="1" customHeight="1">
      <c r="G11" s="254"/>
      <c r="H11" s="254"/>
      <c r="L11" s="708"/>
      <c r="M11" s="708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49"/>
      <c r="P12" s="749"/>
      <c r="Q12" s="749"/>
      <c r="R12" s="749"/>
      <c r="S12" s="749"/>
      <c r="T12" s="749"/>
      <c r="U12" s="74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699" t="s">
        <v>480</v>
      </c>
      <c r="M13" s="699"/>
      <c r="N13" s="699"/>
      <c r="O13" s="699"/>
      <c r="P13" s="699"/>
      <c r="Q13" s="699"/>
      <c r="R13" s="699"/>
      <c r="S13" s="699"/>
      <c r="T13" s="699"/>
      <c r="U13" s="699"/>
      <c r="V13" s="699"/>
      <c r="W13" s="699" t="s">
        <v>481</v>
      </c>
    </row>
    <row r="14" spans="7:34" ht="15" customHeight="1">
      <c r="J14" s="86"/>
      <c r="K14" s="86"/>
      <c r="L14" s="699" t="s">
        <v>95</v>
      </c>
      <c r="M14" s="699" t="s">
        <v>408</v>
      </c>
      <c r="N14" s="699"/>
      <c r="O14" s="745" t="s">
        <v>499</v>
      </c>
      <c r="P14" s="745"/>
      <c r="Q14" s="745"/>
      <c r="R14" s="745"/>
      <c r="S14" s="745"/>
      <c r="T14" s="745"/>
      <c r="U14" s="699" t="s">
        <v>344</v>
      </c>
      <c r="V14" s="743" t="s">
        <v>278</v>
      </c>
      <c r="W14" s="699"/>
    </row>
    <row r="15" spans="7:34" ht="14.25" customHeight="1">
      <c r="J15" s="86"/>
      <c r="K15" s="86"/>
      <c r="L15" s="699"/>
      <c r="M15" s="699"/>
      <c r="N15" s="699"/>
      <c r="O15" s="251" t="s">
        <v>500</v>
      </c>
      <c r="P15" s="754" t="s">
        <v>274</v>
      </c>
      <c r="Q15" s="754"/>
      <c r="R15" s="709" t="s">
        <v>501</v>
      </c>
      <c r="S15" s="709"/>
      <c r="T15" s="709"/>
      <c r="U15" s="699"/>
      <c r="V15" s="743"/>
      <c r="W15" s="699"/>
    </row>
    <row r="16" spans="7:34" ht="33.75" customHeight="1">
      <c r="J16" s="86"/>
      <c r="K16" s="86"/>
      <c r="L16" s="699"/>
      <c r="M16" s="699"/>
      <c r="N16" s="699"/>
      <c r="O16" s="437" t="s">
        <v>502</v>
      </c>
      <c r="P16" s="438" t="s">
        <v>690</v>
      </c>
      <c r="Q16" s="438" t="s">
        <v>390</v>
      </c>
      <c r="R16" s="439" t="s">
        <v>277</v>
      </c>
      <c r="S16" s="750" t="s">
        <v>276</v>
      </c>
      <c r="T16" s="750"/>
      <c r="U16" s="699"/>
      <c r="V16" s="743"/>
      <c r="W16" s="699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52">
        <f ca="1">OFFSET(S17,0,-1)+1</f>
        <v>7</v>
      </c>
      <c r="T17" s="752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5">
      <c r="A18" s="753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8">
        <f>mergeValue(A18)</f>
        <v>1</v>
      </c>
      <c r="M18" s="585" t="s">
        <v>23</v>
      </c>
      <c r="N18" s="591"/>
      <c r="O18" s="724" t="str">
        <f>IF('Перечень тарифов'!J21="","","" &amp; 'Перечень тарифов'!J21 &amp; "")</f>
        <v>Одноставочный тариф в сфере водоотведения</v>
      </c>
      <c r="P18" s="724"/>
      <c r="Q18" s="724"/>
      <c r="R18" s="724"/>
      <c r="S18" s="724"/>
      <c r="T18" s="724"/>
      <c r="U18" s="724"/>
      <c r="V18" s="724"/>
      <c r="W18" s="606" t="s">
        <v>507</v>
      </c>
    </row>
    <row r="19" spans="1:35" hidden="1">
      <c r="A19" s="753"/>
      <c r="B19" s="753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51"/>
      <c r="P19" s="751"/>
      <c r="Q19" s="751"/>
      <c r="R19" s="751"/>
      <c r="S19" s="751"/>
      <c r="T19" s="751"/>
      <c r="U19" s="751"/>
      <c r="V19" s="751"/>
      <c r="W19" s="286"/>
    </row>
    <row r="20" spans="1:35" hidden="1">
      <c r="A20" s="753"/>
      <c r="B20" s="753"/>
      <c r="C20" s="753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51"/>
      <c r="P20" s="751"/>
      <c r="Q20" s="751"/>
      <c r="R20" s="751"/>
      <c r="S20" s="751"/>
      <c r="T20" s="751"/>
      <c r="U20" s="751"/>
      <c r="V20" s="751"/>
      <c r="W20" s="286"/>
      <c r="AA20" s="317"/>
    </row>
    <row r="21" spans="1:35" ht="33.75">
      <c r="A21" s="753"/>
      <c r="B21" s="753"/>
      <c r="C21" s="753"/>
      <c r="D21" s="753">
        <v>1</v>
      </c>
      <c r="E21" s="342"/>
      <c r="F21" s="342"/>
      <c r="G21" s="342"/>
      <c r="H21" s="342"/>
      <c r="I21" s="74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47" t="s">
        <v>3</v>
      </c>
      <c r="P21" s="747"/>
      <c r="Q21" s="747"/>
      <c r="R21" s="747"/>
      <c r="S21" s="747"/>
      <c r="T21" s="747"/>
      <c r="U21" s="747"/>
      <c r="V21" s="747"/>
      <c r="W21" s="286" t="s">
        <v>632</v>
      </c>
      <c r="AA21" s="317"/>
    </row>
    <row r="22" spans="1:35" ht="33.75">
      <c r="A22" s="753"/>
      <c r="B22" s="753"/>
      <c r="C22" s="753"/>
      <c r="D22" s="753"/>
      <c r="E22" s="753">
        <v>1</v>
      </c>
      <c r="F22" s="342"/>
      <c r="G22" s="342"/>
      <c r="H22" s="342"/>
      <c r="I22" s="749"/>
      <c r="J22" s="74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46" t="s">
        <v>307</v>
      </c>
      <c r="P22" s="746"/>
      <c r="Q22" s="746"/>
      <c r="R22" s="746"/>
      <c r="S22" s="746"/>
      <c r="T22" s="746"/>
      <c r="U22" s="746"/>
      <c r="V22" s="746"/>
      <c r="W22" s="286" t="s">
        <v>509</v>
      </c>
      <c r="Y22" s="317" t="str">
        <f>strCheckUnique(Z22:Z25)</f>
        <v/>
      </c>
      <c r="AA22" s="317"/>
    </row>
    <row r="23" spans="1:35" ht="66" customHeight="1">
      <c r="A23" s="753"/>
      <c r="B23" s="753"/>
      <c r="C23" s="753"/>
      <c r="D23" s="753"/>
      <c r="E23" s="753"/>
      <c r="F23" s="340">
        <v>1</v>
      </c>
      <c r="G23" s="340"/>
      <c r="H23" s="340"/>
      <c r="I23" s="749"/>
      <c r="J23" s="74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 t="s">
        <v>1337</v>
      </c>
      <c r="N23" s="756"/>
      <c r="O23" s="662">
        <v>63.06</v>
      </c>
      <c r="P23" s="192"/>
      <c r="Q23" s="192"/>
      <c r="R23" s="744" t="s">
        <v>929</v>
      </c>
      <c r="S23" s="755" t="s">
        <v>87</v>
      </c>
      <c r="T23" s="744" t="s">
        <v>930</v>
      </c>
      <c r="U23" s="755" t="s">
        <v>88</v>
      </c>
      <c r="V23" s="282"/>
      <c r="W23" s="740" t="s">
        <v>510</v>
      </c>
      <c r="X23" s="605" t="str">
        <f>strCheckDate(O24:V24)</f>
        <v/>
      </c>
      <c r="Z23" s="317" t="str">
        <f>IF(M23="","",M23 )</f>
        <v>без учета НДС</v>
      </c>
      <c r="AA23" s="317"/>
      <c r="AB23" s="317"/>
      <c r="AC23" s="317"/>
    </row>
    <row r="24" spans="1:35" hidden="1">
      <c r="A24" s="753"/>
      <c r="B24" s="753"/>
      <c r="C24" s="753"/>
      <c r="D24" s="753"/>
      <c r="E24" s="753"/>
      <c r="F24" s="340"/>
      <c r="G24" s="340"/>
      <c r="H24" s="340"/>
      <c r="I24" s="749"/>
      <c r="J24" s="749"/>
      <c r="K24" s="344"/>
      <c r="L24" s="171"/>
      <c r="M24" s="205"/>
      <c r="N24" s="756"/>
      <c r="O24" s="299"/>
      <c r="P24" s="296"/>
      <c r="Q24" s="297" t="str">
        <f>R23 &amp; "-" &amp; T23</f>
        <v>02.05.2023-31.12.2023</v>
      </c>
      <c r="R24" s="744"/>
      <c r="S24" s="755"/>
      <c r="T24" s="757"/>
      <c r="U24" s="755"/>
      <c r="V24" s="282"/>
      <c r="W24" s="741"/>
      <c r="AA24" s="317"/>
    </row>
    <row r="25" spans="1:35" customFormat="1" ht="15" customHeight="1">
      <c r="A25" s="753"/>
      <c r="B25" s="753"/>
      <c r="C25" s="753"/>
      <c r="D25" s="753"/>
      <c r="E25" s="753"/>
      <c r="F25" s="340"/>
      <c r="G25" s="340"/>
      <c r="H25" s="340"/>
      <c r="I25" s="749"/>
      <c r="J25" s="749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42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ht="33.75" customHeight="1">
      <c r="A26" s="753"/>
      <c r="B26" s="753"/>
      <c r="C26" s="753"/>
      <c r="D26" s="753"/>
      <c r="E26" s="753">
        <v>2</v>
      </c>
      <c r="F26" s="650"/>
      <c r="G26" s="650"/>
      <c r="H26" s="650"/>
      <c r="I26" s="749"/>
      <c r="J26" s="749" t="s">
        <v>1334</v>
      </c>
      <c r="K26" s="101"/>
      <c r="L26" s="652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58" t="s">
        <v>709</v>
      </c>
      <c r="P26" s="759"/>
      <c r="Q26" s="759"/>
      <c r="R26" s="759"/>
      <c r="S26" s="759"/>
      <c r="T26" s="759"/>
      <c r="U26" s="759"/>
      <c r="V26" s="760"/>
      <c r="W26" s="286" t="s">
        <v>509</v>
      </c>
      <c r="Y26" s="317" t="str">
        <f>strCheckUnique(Z26:Z29)</f>
        <v/>
      </c>
      <c r="AA26" s="317"/>
    </row>
    <row r="27" spans="1:35" ht="66" customHeight="1">
      <c r="A27" s="753"/>
      <c r="B27" s="753"/>
      <c r="C27" s="753"/>
      <c r="D27" s="753"/>
      <c r="E27" s="753"/>
      <c r="F27" s="340">
        <v>1</v>
      </c>
      <c r="G27" s="340"/>
      <c r="H27" s="340"/>
      <c r="I27" s="749"/>
      <c r="J27" s="749"/>
      <c r="K27" s="344"/>
      <c r="L27" s="652" t="str">
        <f>mergeValue(A27) &amp;"."&amp; mergeValue(B27)&amp;"."&amp; mergeValue(C27)&amp;"."&amp; mergeValue(D27)&amp;"."&amp; mergeValue(E27)&amp;"."&amp; mergeValue(F27)</f>
        <v>1.1.1.1.2.1</v>
      </c>
      <c r="M27" s="333" t="s">
        <v>1338</v>
      </c>
      <c r="N27" s="756"/>
      <c r="O27" s="662">
        <v>75.67</v>
      </c>
      <c r="P27" s="192"/>
      <c r="Q27" s="192"/>
      <c r="R27" s="744" t="s">
        <v>929</v>
      </c>
      <c r="S27" s="755" t="s">
        <v>87</v>
      </c>
      <c r="T27" s="744" t="s">
        <v>930</v>
      </c>
      <c r="U27" s="755" t="s">
        <v>88</v>
      </c>
      <c r="V27" s="282"/>
      <c r="W27" s="740" t="s">
        <v>510</v>
      </c>
      <c r="X27" s="298" t="str">
        <f>strCheckDate(O28:V28)</f>
        <v/>
      </c>
      <c r="Z27" s="317" t="str">
        <f>IF(M27="","",M27 )</f>
        <v>с учетом НДС</v>
      </c>
      <c r="AA27" s="317"/>
      <c r="AB27" s="317"/>
      <c r="AC27" s="317"/>
    </row>
    <row r="28" spans="1:35" ht="14.25" hidden="1" customHeight="1">
      <c r="A28" s="753"/>
      <c r="B28" s="753"/>
      <c r="C28" s="753"/>
      <c r="D28" s="753"/>
      <c r="E28" s="753"/>
      <c r="F28" s="340"/>
      <c r="G28" s="340"/>
      <c r="H28" s="340"/>
      <c r="I28" s="749"/>
      <c r="J28" s="749"/>
      <c r="K28" s="344"/>
      <c r="L28" s="171"/>
      <c r="M28" s="205"/>
      <c r="N28" s="756"/>
      <c r="O28" s="299"/>
      <c r="P28" s="296"/>
      <c r="Q28" s="297" t="str">
        <f>R27 &amp; "-" &amp; T27</f>
        <v>02.05.2023-31.12.2023</v>
      </c>
      <c r="R28" s="744"/>
      <c r="S28" s="755"/>
      <c r="T28" s="757"/>
      <c r="U28" s="755"/>
      <c r="V28" s="282"/>
      <c r="W28" s="741"/>
      <c r="AA28" s="317"/>
    </row>
    <row r="29" spans="1:35" customFormat="1" ht="15" customHeight="1">
      <c r="A29" s="753"/>
      <c r="B29" s="753"/>
      <c r="C29" s="753"/>
      <c r="D29" s="753"/>
      <c r="E29" s="753"/>
      <c r="F29" s="340"/>
      <c r="G29" s="340"/>
      <c r="H29" s="340"/>
      <c r="I29" s="749"/>
      <c r="J29" s="749"/>
      <c r="K29" s="201"/>
      <c r="L29" s="112"/>
      <c r="M29" s="175" t="s">
        <v>410</v>
      </c>
      <c r="N29" s="197"/>
      <c r="O29" s="157"/>
      <c r="P29" s="157"/>
      <c r="Q29" s="157"/>
      <c r="R29" s="262"/>
      <c r="S29" s="198"/>
      <c r="T29" s="198"/>
      <c r="U29" s="198"/>
      <c r="V29" s="186"/>
      <c r="W29" s="742"/>
      <c r="X29" s="307"/>
      <c r="Y29" s="307"/>
      <c r="Z29" s="307"/>
      <c r="AA29" s="317"/>
      <c r="AB29" s="307"/>
      <c r="AC29" s="298"/>
      <c r="AD29" s="298"/>
      <c r="AE29" s="298"/>
      <c r="AF29" s="298"/>
      <c r="AG29" s="298"/>
      <c r="AH29" s="298"/>
      <c r="AI29" s="35"/>
    </row>
    <row r="30" spans="1:35" customFormat="1" ht="15" customHeight="1">
      <c r="A30" s="753"/>
      <c r="B30" s="753"/>
      <c r="C30" s="753"/>
      <c r="D30" s="753"/>
      <c r="E30" s="340"/>
      <c r="F30" s="342"/>
      <c r="G30" s="342"/>
      <c r="H30" s="342"/>
      <c r="I30" s="749"/>
      <c r="J30" s="85"/>
      <c r="K30" s="201"/>
      <c r="L30" s="112"/>
      <c r="M30" s="164" t="s">
        <v>13</v>
      </c>
      <c r="N30" s="197"/>
      <c r="O30" s="157"/>
      <c r="P30" s="157"/>
      <c r="Q30" s="157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customFormat="1" ht="15" customHeight="1">
      <c r="A31" s="753"/>
      <c r="B31" s="753"/>
      <c r="C31" s="753"/>
      <c r="D31" s="340"/>
      <c r="E31" s="345"/>
      <c r="F31" s="342"/>
      <c r="G31" s="342"/>
      <c r="H31" s="342"/>
      <c r="I31" s="201"/>
      <c r="J31" s="85"/>
      <c r="K31" s="180"/>
      <c r="L31" s="112"/>
      <c r="M31" s="163" t="s">
        <v>411</v>
      </c>
      <c r="N31" s="197"/>
      <c r="O31" s="157"/>
      <c r="P31" s="157"/>
      <c r="Q31" s="157"/>
      <c r="R31" s="262"/>
      <c r="S31" s="198"/>
      <c r="T31" s="198"/>
      <c r="U31" s="197"/>
      <c r="V31" s="198"/>
      <c r="W31" s="186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</row>
    <row r="32" spans="1:35" ht="3" customHeight="1"/>
    <row r="33" spans="13:22" ht="48.95" customHeight="1">
      <c r="M33" s="734" t="s">
        <v>698</v>
      </c>
      <c r="N33" s="734"/>
      <c r="O33" s="734"/>
      <c r="P33" s="734"/>
      <c r="Q33" s="734"/>
      <c r="R33" s="734"/>
      <c r="S33" s="734"/>
      <c r="T33" s="734"/>
      <c r="U33" s="734"/>
      <c r="V33" s="734"/>
    </row>
  </sheetData>
  <sheetProtection password="FA9C" sheet="1" objects="1" scenarios="1" formatColumns="0" formatRows="0"/>
  <dataConsolidate leftLabels="1"/>
  <mergeCells count="47">
    <mergeCell ref="W27:W29"/>
    <mergeCell ref="J22:J25"/>
    <mergeCell ref="P15:Q15"/>
    <mergeCell ref="O20:V20"/>
    <mergeCell ref="M33:V33"/>
    <mergeCell ref="S23:S24"/>
    <mergeCell ref="U23:U24"/>
    <mergeCell ref="N23:N24"/>
    <mergeCell ref="T23:T24"/>
    <mergeCell ref="J26:J29"/>
    <mergeCell ref="O26:V26"/>
    <mergeCell ref="N27:N28"/>
    <mergeCell ref="R27:R28"/>
    <mergeCell ref="S27:S28"/>
    <mergeCell ref="T27:T28"/>
    <mergeCell ref="U27:U28"/>
    <mergeCell ref="A18:A31"/>
    <mergeCell ref="B19:B31"/>
    <mergeCell ref="C20:C31"/>
    <mergeCell ref="D21:D30"/>
    <mergeCell ref="I21:I30"/>
    <mergeCell ref="E22:E25"/>
    <mergeCell ref="E26:E29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 Q28"/>
    <dataValidation type="list" allowBlank="1" showInputMessage="1" showErrorMessage="1" errorTitle="Ошибка" error="Выберите значение из списка" sqref="O22 O26">
      <formula1>kind_of_cons</formula1>
    </dataValidation>
    <dataValidation allowBlank="1" sqref="S25 S29:S31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"/>
    <dataValidation allowBlank="1" showInputMessage="1" showErrorMessage="1" prompt="Для выбора выполните двойной щелчок левой клавиши мыши по соответствующей ячейке." sqref="S23:S24 U23:U24 S27:S28 U27:U28"/>
    <dataValidation type="decimal" allowBlank="1" showErrorMessage="1" errorTitle="Ошибка" error="Допускается ввод только действительных чисел!" sqref="O23 O27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35" t="s">
        <v>526</v>
      </c>
      <c r="G2" s="736"/>
      <c r="H2" s="73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3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3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24.04.2023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9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9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9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9"/>
      <c r="B11" s="739">
        <v>1</v>
      </c>
      <c r="C11" s="484"/>
      <c r="D11" s="484"/>
      <c r="F11" s="473" t="str">
        <f>"4."&amp;mergeValue(A11) &amp;"."&amp;mergeValue(B11)</f>
        <v>4.1.1</v>
      </c>
      <c r="G11" s="463" t="s">
        <v>629</v>
      </c>
      <c r="H11" s="456" t="str">
        <f>IF(region_name="","",region_name)</f>
        <v>Ханты-Мансийский автономный округ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9"/>
      <c r="B12" s="739"/>
      <c r="C12" s="739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39"/>
      <c r="B13" s="739"/>
      <c r="C13" s="739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61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39"/>
      <c r="B14" s="739"/>
      <c r="C14" s="739"/>
      <c r="D14" s="484"/>
      <c r="F14" s="478"/>
      <c r="G14" s="163" t="s">
        <v>4</v>
      </c>
      <c r="H14" s="483"/>
      <c r="I14" s="761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9"/>
      <c r="B15" s="739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39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34" t="s">
        <v>630</v>
      </c>
      <c r="H19" s="734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35" t="s">
        <v>653</v>
      </c>
      <c r="M5" s="736"/>
      <c r="N5" s="736"/>
      <c r="O5" s="736"/>
      <c r="P5" s="736"/>
      <c r="Q5" s="736"/>
      <c r="R5" s="736"/>
      <c r="S5" s="736"/>
      <c r="T5" s="736"/>
      <c r="U5" s="737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48" t="str">
        <f>IF(NameOrPr_ch="",IF(NameOrPr="","",NameOrPr),NameOrPr_ch)</f>
        <v>Региональная служба по тарифам ХМАО-ЮГРЫ</v>
      </c>
      <c r="P7" s="748"/>
      <c r="Q7" s="748"/>
      <c r="R7" s="748"/>
      <c r="S7" s="748"/>
      <c r="T7" s="748"/>
      <c r="U7" s="748"/>
      <c r="V7" s="748"/>
      <c r="W7" s="640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48" t="str">
        <f>IF(datePr_ch="",IF(datePr="","",datePr),datePr_ch)</f>
        <v>13.04.2023</v>
      </c>
      <c r="P8" s="748"/>
      <c r="Q8" s="748"/>
      <c r="R8" s="748"/>
      <c r="S8" s="748"/>
      <c r="T8" s="748"/>
      <c r="U8" s="748"/>
      <c r="V8" s="748"/>
      <c r="W8" s="640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48" t="str">
        <f>IF(numberPr_ch="",IF(numberPr="","",numberPr),numberPr_ch)</f>
        <v>17-нп</v>
      </c>
      <c r="P9" s="748"/>
      <c r="Q9" s="748"/>
      <c r="R9" s="748"/>
      <c r="S9" s="748"/>
      <c r="T9" s="748"/>
      <c r="U9" s="748"/>
      <c r="V9" s="748"/>
      <c r="W9" s="640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75">
      <c r="G10" s="466"/>
      <c r="H10" s="466"/>
      <c r="L10" s="464"/>
      <c r="M10" s="475" t="s">
        <v>536</v>
      </c>
      <c r="N10" s="476"/>
      <c r="O10" s="748" t="str">
        <f>IF(IstPub_ch="",IF(IstPub="","",IstPub),IstPub_ch)</f>
        <v>«Официальном интернет-портале правовой информации» (www.pravo.gov.ru) 21.04.2023 г.</v>
      </c>
      <c r="P10" s="748"/>
      <c r="Q10" s="748"/>
      <c r="R10" s="748"/>
      <c r="S10" s="748"/>
      <c r="T10" s="748"/>
      <c r="U10" s="748"/>
      <c r="V10" s="748"/>
      <c r="W10" s="640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15.75" hidden="1" customHeight="1">
      <c r="G11" s="254"/>
      <c r="H11" s="254"/>
      <c r="L11" s="708"/>
      <c r="M11" s="708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49"/>
      <c r="P12" s="749"/>
      <c r="Q12" s="749"/>
      <c r="R12" s="749"/>
      <c r="S12" s="749"/>
      <c r="T12" s="749"/>
      <c r="U12" s="74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699" t="s">
        <v>480</v>
      </c>
      <c r="M13" s="699"/>
      <c r="N13" s="699"/>
      <c r="O13" s="699"/>
      <c r="P13" s="699"/>
      <c r="Q13" s="699"/>
      <c r="R13" s="699"/>
      <c r="S13" s="699"/>
      <c r="T13" s="699"/>
      <c r="U13" s="699"/>
      <c r="V13" s="699"/>
      <c r="W13" s="699" t="s">
        <v>481</v>
      </c>
    </row>
    <row r="14" spans="7:34" ht="15" customHeight="1">
      <c r="J14" s="86"/>
      <c r="K14" s="86"/>
      <c r="L14" s="699" t="s">
        <v>95</v>
      </c>
      <c r="M14" s="699" t="s">
        <v>408</v>
      </c>
      <c r="N14" s="699"/>
      <c r="O14" s="745" t="s">
        <v>499</v>
      </c>
      <c r="P14" s="745"/>
      <c r="Q14" s="745"/>
      <c r="R14" s="745"/>
      <c r="S14" s="745"/>
      <c r="T14" s="745"/>
      <c r="U14" s="699" t="s">
        <v>344</v>
      </c>
      <c r="V14" s="743" t="s">
        <v>278</v>
      </c>
      <c r="W14" s="699"/>
    </row>
    <row r="15" spans="7:34" ht="14.25" customHeight="1">
      <c r="J15" s="86"/>
      <c r="K15" s="86"/>
      <c r="L15" s="699"/>
      <c r="M15" s="699"/>
      <c r="N15" s="699"/>
      <c r="O15" s="251" t="s">
        <v>500</v>
      </c>
      <c r="P15" s="754" t="s">
        <v>274</v>
      </c>
      <c r="Q15" s="754"/>
      <c r="R15" s="709" t="s">
        <v>501</v>
      </c>
      <c r="S15" s="709"/>
      <c r="T15" s="709"/>
      <c r="U15" s="699"/>
      <c r="V15" s="743"/>
      <c r="W15" s="699"/>
    </row>
    <row r="16" spans="7:34" ht="33.75" customHeight="1">
      <c r="J16" s="86"/>
      <c r="K16" s="86"/>
      <c r="L16" s="699"/>
      <c r="M16" s="699"/>
      <c r="N16" s="699"/>
      <c r="O16" s="437" t="s">
        <v>502</v>
      </c>
      <c r="P16" s="438" t="s">
        <v>690</v>
      </c>
      <c r="Q16" s="438" t="s">
        <v>390</v>
      </c>
      <c r="R16" s="439" t="s">
        <v>277</v>
      </c>
      <c r="S16" s="750" t="s">
        <v>276</v>
      </c>
      <c r="T16" s="750"/>
      <c r="U16" s="699"/>
      <c r="V16" s="743"/>
      <c r="W16" s="699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52">
        <f ca="1">OFFSET(S17,0,-1)+1</f>
        <v>7</v>
      </c>
      <c r="T17" s="752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5">
      <c r="A18" s="753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8">
        <f>mergeValue(A18)</f>
        <v>1</v>
      </c>
      <c r="M18" s="585" t="s">
        <v>23</v>
      </c>
      <c r="N18" s="591"/>
      <c r="O18" s="724"/>
      <c r="P18" s="724"/>
      <c r="Q18" s="724"/>
      <c r="R18" s="724"/>
      <c r="S18" s="724"/>
      <c r="T18" s="724"/>
      <c r="U18" s="724"/>
      <c r="V18" s="724"/>
      <c r="W18" s="606" t="s">
        <v>507</v>
      </c>
    </row>
    <row r="19" spans="1:35" ht="22.5">
      <c r="A19" s="753"/>
      <c r="B19" s="753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51"/>
      <c r="P19" s="751"/>
      <c r="Q19" s="751"/>
      <c r="R19" s="751"/>
      <c r="S19" s="751"/>
      <c r="T19" s="751"/>
      <c r="U19" s="751"/>
      <c r="V19" s="751"/>
      <c r="W19" s="286" t="s">
        <v>508</v>
      </c>
    </row>
    <row r="20" spans="1:35" ht="45">
      <c r="A20" s="753"/>
      <c r="B20" s="753"/>
      <c r="C20" s="753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654</v>
      </c>
      <c r="N20" s="285"/>
      <c r="O20" s="751"/>
      <c r="P20" s="751"/>
      <c r="Q20" s="751"/>
      <c r="R20" s="751"/>
      <c r="S20" s="751"/>
      <c r="T20" s="751"/>
      <c r="U20" s="751"/>
      <c r="V20" s="751"/>
      <c r="W20" s="286" t="s">
        <v>655</v>
      </c>
      <c r="AA20" s="317"/>
    </row>
    <row r="21" spans="1:35" ht="33.75">
      <c r="A21" s="753"/>
      <c r="B21" s="753"/>
      <c r="C21" s="753"/>
      <c r="D21" s="753">
        <v>1</v>
      </c>
      <c r="E21" s="410"/>
      <c r="F21" s="410"/>
      <c r="G21" s="410"/>
      <c r="H21" s="410"/>
      <c r="I21" s="74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47"/>
      <c r="P21" s="747"/>
      <c r="Q21" s="747"/>
      <c r="R21" s="747"/>
      <c r="S21" s="747"/>
      <c r="T21" s="747"/>
      <c r="U21" s="747"/>
      <c r="V21" s="747"/>
      <c r="W21" s="286" t="s">
        <v>632</v>
      </c>
      <c r="AA21" s="317"/>
    </row>
    <row r="22" spans="1:35" ht="33.75">
      <c r="A22" s="753"/>
      <c r="B22" s="753"/>
      <c r="C22" s="753"/>
      <c r="D22" s="753"/>
      <c r="E22" s="753">
        <v>1</v>
      </c>
      <c r="F22" s="410"/>
      <c r="G22" s="410"/>
      <c r="H22" s="410"/>
      <c r="I22" s="749"/>
      <c r="J22" s="74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46"/>
      <c r="P22" s="746"/>
      <c r="Q22" s="746"/>
      <c r="R22" s="746"/>
      <c r="S22" s="746"/>
      <c r="T22" s="746"/>
      <c r="U22" s="746"/>
      <c r="V22" s="746"/>
      <c r="W22" s="286" t="s">
        <v>509</v>
      </c>
      <c r="Y22" s="317" t="str">
        <f>strCheckUnique(Z22:Z25)</f>
        <v/>
      </c>
      <c r="AA22" s="317"/>
    </row>
    <row r="23" spans="1:35" ht="66" customHeight="1">
      <c r="A23" s="753"/>
      <c r="B23" s="753"/>
      <c r="C23" s="753"/>
      <c r="D23" s="753"/>
      <c r="E23" s="753"/>
      <c r="F23" s="340">
        <v>1</v>
      </c>
      <c r="G23" s="340"/>
      <c r="H23" s="340"/>
      <c r="I23" s="749"/>
      <c r="J23" s="74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56"/>
      <c r="O23" s="192"/>
      <c r="P23" s="192"/>
      <c r="Q23" s="192"/>
      <c r="R23" s="744"/>
      <c r="S23" s="755" t="s">
        <v>87</v>
      </c>
      <c r="T23" s="744"/>
      <c r="U23" s="755" t="s">
        <v>88</v>
      </c>
      <c r="V23" s="282"/>
      <c r="W23" s="740" t="s">
        <v>510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53"/>
      <c r="B24" s="753"/>
      <c r="C24" s="753"/>
      <c r="D24" s="753"/>
      <c r="E24" s="753"/>
      <c r="F24" s="340"/>
      <c r="G24" s="340"/>
      <c r="H24" s="340"/>
      <c r="I24" s="749"/>
      <c r="J24" s="749"/>
      <c r="K24" s="344"/>
      <c r="L24" s="171"/>
      <c r="M24" s="205"/>
      <c r="N24" s="756"/>
      <c r="O24" s="299"/>
      <c r="P24" s="296"/>
      <c r="Q24" s="297" t="str">
        <f>R23 &amp; "-" &amp; T23</f>
        <v>-</v>
      </c>
      <c r="R24" s="744"/>
      <c r="S24" s="755"/>
      <c r="T24" s="757"/>
      <c r="U24" s="755"/>
      <c r="V24" s="282"/>
      <c r="W24" s="741"/>
      <c r="AA24" s="317"/>
    </row>
    <row r="25" spans="1:35" customFormat="1" ht="15" customHeight="1">
      <c r="A25" s="753"/>
      <c r="B25" s="753"/>
      <c r="C25" s="753"/>
      <c r="D25" s="753"/>
      <c r="E25" s="753"/>
      <c r="F25" s="340"/>
      <c r="G25" s="340"/>
      <c r="H25" s="340"/>
      <c r="I25" s="749"/>
      <c r="J25" s="749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42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53"/>
      <c r="B26" s="753"/>
      <c r="C26" s="753"/>
      <c r="D26" s="753"/>
      <c r="E26" s="340"/>
      <c r="F26" s="410"/>
      <c r="G26" s="410"/>
      <c r="H26" s="410"/>
      <c r="I26" s="749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53"/>
      <c r="B27" s="753"/>
      <c r="C27" s="753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53"/>
      <c r="B28" s="753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662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53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34" t="s">
        <v>698</v>
      </c>
      <c r="N32" s="734"/>
      <c r="O32" s="734"/>
      <c r="P32" s="734"/>
      <c r="Q32" s="734"/>
      <c r="R32" s="734"/>
      <c r="S32" s="734"/>
      <c r="T32" s="734"/>
      <c r="U32" s="734"/>
      <c r="V32" s="734"/>
    </row>
  </sheetData>
  <sheetProtection password="FA9C" sheet="1" objects="1" scenarios="1" formatColumns="0" formatRows="0"/>
  <dataConsolidate leftLabels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35" t="s">
        <v>526</v>
      </c>
      <c r="G2" s="736"/>
      <c r="H2" s="73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3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3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24.04.2023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9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9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9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9"/>
      <c r="B11" s="739">
        <v>1</v>
      </c>
      <c r="C11" s="484"/>
      <c r="D11" s="484"/>
      <c r="F11" s="473" t="str">
        <f>"4."&amp;mergeValue(A11) &amp;"."&amp;mergeValue(B11)</f>
        <v>4.1.1</v>
      </c>
      <c r="G11" s="463" t="s">
        <v>629</v>
      </c>
      <c r="H11" s="456" t="str">
        <f>IF(region_name="","",region_name)</f>
        <v>Ханты-Мансийский автономный округ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9"/>
      <c r="B12" s="739"/>
      <c r="C12" s="739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39"/>
      <c r="B13" s="739"/>
      <c r="C13" s="739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61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39"/>
      <c r="B14" s="739"/>
      <c r="C14" s="739"/>
      <c r="D14" s="484"/>
      <c r="F14" s="478"/>
      <c r="G14" s="163" t="s">
        <v>4</v>
      </c>
      <c r="H14" s="483"/>
      <c r="I14" s="761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9"/>
      <c r="B15" s="739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39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34" t="s">
        <v>630</v>
      </c>
      <c r="H19" s="734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98" t="s">
        <v>656</v>
      </c>
      <c r="M5" s="798"/>
      <c r="N5" s="798"/>
      <c r="O5" s="798"/>
      <c r="P5" s="798"/>
      <c r="Q5" s="798"/>
      <c r="R5" s="798"/>
      <c r="S5" s="798"/>
      <c r="T5" s="798"/>
      <c r="U5" s="798"/>
      <c r="V5" s="601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48" t="str">
        <f>IF(NameOrPr_ch="",IF(NameOrPr="","",NameOrPr),NameOrPr_ch)</f>
        <v>Региональная служба по тарифам ХМАО-ЮГРЫ</v>
      </c>
      <c r="O7" s="748"/>
      <c r="P7" s="748"/>
      <c r="Q7" s="748"/>
      <c r="R7" s="748"/>
      <c r="S7" s="748"/>
      <c r="T7" s="748"/>
      <c r="U7" s="748"/>
      <c r="V7" s="640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50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48" t="str">
        <f>IF(datePr_ch="",IF(datePr="","",datePr),datePr_ch)</f>
        <v>13.04.2023</v>
      </c>
      <c r="O8" s="748"/>
      <c r="P8" s="748"/>
      <c r="Q8" s="748"/>
      <c r="R8" s="748"/>
      <c r="S8" s="748"/>
      <c r="T8" s="748"/>
      <c r="U8" s="748"/>
      <c r="V8" s="640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50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48" t="str">
        <f>IF(numberPr_ch="",IF(numberPr="","",numberPr),numberPr_ch)</f>
        <v>17-нп</v>
      </c>
      <c r="O9" s="748"/>
      <c r="P9" s="748"/>
      <c r="Q9" s="748"/>
      <c r="R9" s="748"/>
      <c r="S9" s="748"/>
      <c r="T9" s="748"/>
      <c r="U9" s="748"/>
      <c r="V9" s="640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50" s="465" customFormat="1" ht="18.75">
      <c r="G10" s="466"/>
      <c r="H10" s="466"/>
      <c r="L10" s="464"/>
      <c r="M10" s="475" t="s">
        <v>536</v>
      </c>
      <c r="N10" s="748" t="str">
        <f>IF(IstPub_ch="",IF(IstPub="","",IstPub),IstPub_ch)</f>
        <v>«Официальном интернет-портале правовой информации» (www.pravo.gov.ru) 21.04.2023 г.</v>
      </c>
      <c r="O10" s="748"/>
      <c r="P10" s="748"/>
      <c r="Q10" s="748"/>
      <c r="R10" s="748"/>
      <c r="S10" s="748"/>
      <c r="T10" s="748"/>
      <c r="U10" s="748"/>
      <c r="V10" s="640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50" s="319" customFormat="1" ht="9.75" hidden="1" customHeight="1">
      <c r="L11" s="776"/>
      <c r="M11" s="776"/>
      <c r="N11" s="338"/>
      <c r="O11" s="338"/>
      <c r="P11" s="338"/>
      <c r="Q11" s="338"/>
      <c r="R11" s="338"/>
      <c r="S11" s="777"/>
      <c r="T11" s="777"/>
      <c r="U11" s="777"/>
      <c r="V11" s="777"/>
      <c r="W11" s="777"/>
      <c r="X11" s="777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08"/>
      <c r="M12" s="708"/>
      <c r="N12" s="211"/>
      <c r="O12" s="211"/>
      <c r="P12" s="211"/>
      <c r="Q12" s="211"/>
      <c r="R12" s="211"/>
      <c r="S12" s="778"/>
      <c r="T12" s="778"/>
      <c r="U12" s="778"/>
      <c r="V12" s="778"/>
      <c r="W12" s="778"/>
      <c r="X12" s="778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62"/>
      <c r="T13" s="762"/>
      <c r="U13" s="762"/>
      <c r="V13" s="762"/>
      <c r="W13" s="762"/>
      <c r="X13" s="762"/>
      <c r="Y13" s="419"/>
      <c r="AD13" s="762"/>
      <c r="AE13" s="762"/>
      <c r="AF13" s="762"/>
      <c r="AG13" s="762"/>
      <c r="AH13" s="762"/>
      <c r="AI13" s="762"/>
      <c r="AJ13" s="762"/>
      <c r="AK13" s="762"/>
    </row>
    <row r="14" spans="7:50">
      <c r="J14" s="86"/>
      <c r="K14" s="86"/>
      <c r="L14" s="763" t="s">
        <v>480</v>
      </c>
      <c r="M14" s="763"/>
      <c r="N14" s="763"/>
      <c r="O14" s="763"/>
      <c r="P14" s="763"/>
      <c r="Q14" s="763"/>
      <c r="R14" s="763"/>
      <c r="S14" s="763"/>
      <c r="T14" s="763"/>
      <c r="U14" s="763"/>
      <c r="V14" s="763"/>
      <c r="W14" s="763"/>
      <c r="X14" s="763"/>
      <c r="Y14" s="763"/>
      <c r="Z14" s="763"/>
      <c r="AA14" s="763"/>
      <c r="AB14" s="763"/>
      <c r="AC14" s="763"/>
      <c r="AD14" s="763"/>
      <c r="AE14" s="763"/>
      <c r="AF14" s="763"/>
      <c r="AG14" s="763"/>
      <c r="AH14" s="763"/>
      <c r="AI14" s="763"/>
      <c r="AJ14" s="763"/>
      <c r="AK14" s="763"/>
      <c r="AL14" s="763"/>
      <c r="AM14" s="699" t="s">
        <v>481</v>
      </c>
    </row>
    <row r="15" spans="7:50" ht="14.25" customHeight="1">
      <c r="J15" s="86"/>
      <c r="K15" s="86"/>
      <c r="L15" s="763" t="s">
        <v>95</v>
      </c>
      <c r="M15" s="763" t="s">
        <v>511</v>
      </c>
      <c r="N15" s="764" t="s">
        <v>657</v>
      </c>
      <c r="O15" s="765"/>
      <c r="P15" s="765"/>
      <c r="Q15" s="766"/>
      <c r="R15" s="773" t="s">
        <v>658</v>
      </c>
      <c r="S15" s="773"/>
      <c r="T15" s="773"/>
      <c r="U15" s="773"/>
      <c r="V15" s="773" t="s">
        <v>659</v>
      </c>
      <c r="W15" s="773"/>
      <c r="X15" s="773"/>
      <c r="Y15" s="773"/>
      <c r="Z15" s="773" t="s">
        <v>393</v>
      </c>
      <c r="AA15" s="773"/>
      <c r="AB15" s="773"/>
      <c r="AC15" s="773"/>
      <c r="AD15" s="773" t="s">
        <v>499</v>
      </c>
      <c r="AE15" s="773"/>
      <c r="AF15" s="773"/>
      <c r="AG15" s="773"/>
      <c r="AH15" s="773"/>
      <c r="AI15" s="773"/>
      <c r="AJ15" s="773"/>
      <c r="AK15" s="763" t="s">
        <v>344</v>
      </c>
      <c r="AL15" s="743" t="s">
        <v>278</v>
      </c>
      <c r="AM15" s="699"/>
    </row>
    <row r="16" spans="7:50" ht="26.25" customHeight="1">
      <c r="J16" s="86"/>
      <c r="K16" s="86"/>
      <c r="L16" s="763"/>
      <c r="M16" s="763"/>
      <c r="N16" s="767"/>
      <c r="O16" s="768"/>
      <c r="P16" s="768"/>
      <c r="Q16" s="769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 t="s">
        <v>660</v>
      </c>
      <c r="AE16" s="773"/>
      <c r="AF16" s="699" t="s">
        <v>661</v>
      </c>
      <c r="AG16" s="699"/>
      <c r="AH16" s="775" t="s">
        <v>501</v>
      </c>
      <c r="AI16" s="775"/>
      <c r="AJ16" s="775"/>
      <c r="AK16" s="763"/>
      <c r="AL16" s="743"/>
      <c r="AM16" s="699"/>
    </row>
    <row r="17" spans="1:53" ht="14.25" customHeight="1">
      <c r="J17" s="86"/>
      <c r="K17" s="86"/>
      <c r="L17" s="763"/>
      <c r="M17" s="763"/>
      <c r="N17" s="770"/>
      <c r="O17" s="771"/>
      <c r="P17" s="771"/>
      <c r="Q17" s="772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774" t="s">
        <v>392</v>
      </c>
      <c r="AJ17" s="774"/>
      <c r="AK17" s="763"/>
      <c r="AL17" s="743"/>
      <c r="AM17" s="699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52">
        <f ca="1">OFFSET(N18,0,-1)+1</f>
        <v>3</v>
      </c>
      <c r="O18" s="752"/>
      <c r="P18" s="752"/>
      <c r="Q18" s="752"/>
      <c r="R18" s="752">
        <f ca="1">OFFSET(R18,0,-4)+1</f>
        <v>4</v>
      </c>
      <c r="S18" s="752"/>
      <c r="T18" s="752"/>
      <c r="U18" s="752"/>
      <c r="V18" s="752">
        <f ca="1">OFFSET(V18,0,-4)+1</f>
        <v>5</v>
      </c>
      <c r="W18" s="752"/>
      <c r="X18" s="752"/>
      <c r="Y18" s="752"/>
      <c r="Z18" s="588"/>
      <c r="AA18" s="588"/>
      <c r="AB18" s="588">
        <f ca="1">OFFSET(V18,0,0)+1</f>
        <v>6</v>
      </c>
      <c r="AC18" s="589">
        <f ca="1">AB18</f>
        <v>6</v>
      </c>
      <c r="AD18" s="587">
        <f ca="1">OFFSET(AD18,0,-1)+1</f>
        <v>7</v>
      </c>
      <c r="AE18" s="587">
        <f t="shared" ref="AE18:AJ18" ca="1" si="0">OFFSET(AE18,0,-1)+1</f>
        <v>8</v>
      </c>
      <c r="AF18" s="587">
        <f t="shared" ca="1" si="0"/>
        <v>9</v>
      </c>
      <c r="AG18" s="587">
        <f t="shared" ca="1" si="0"/>
        <v>10</v>
      </c>
      <c r="AH18" s="587">
        <f t="shared" ca="1" si="0"/>
        <v>11</v>
      </c>
      <c r="AI18" s="587">
        <f t="shared" ca="1" si="0"/>
        <v>12</v>
      </c>
      <c r="AJ18" s="587">
        <f t="shared" ca="1" si="0"/>
        <v>13</v>
      </c>
      <c r="AK18" s="587">
        <f ca="1">OFFSET(AK18,0,-1)+1</f>
        <v>14</v>
      </c>
      <c r="AL18" s="590"/>
      <c r="AM18" s="587">
        <v>15</v>
      </c>
    </row>
    <row r="19" spans="1:53" ht="22.5">
      <c r="A19" s="779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8">
        <f>mergeValue(A19)</f>
        <v>1</v>
      </c>
      <c r="M19" s="585" t="s">
        <v>23</v>
      </c>
      <c r="N19" s="782"/>
      <c r="O19" s="782"/>
      <c r="P19" s="782"/>
      <c r="Q19" s="782"/>
      <c r="R19" s="782"/>
      <c r="S19" s="782"/>
      <c r="T19" s="782"/>
      <c r="U19" s="782"/>
      <c r="V19" s="782"/>
      <c r="W19" s="782"/>
      <c r="X19" s="782"/>
      <c r="Y19" s="782"/>
      <c r="Z19" s="782"/>
      <c r="AA19" s="782"/>
      <c r="AB19" s="782"/>
      <c r="AC19" s="782"/>
      <c r="AD19" s="782"/>
      <c r="AE19" s="782"/>
      <c r="AF19" s="782"/>
      <c r="AG19" s="782"/>
      <c r="AH19" s="782"/>
      <c r="AI19" s="782"/>
      <c r="AJ19" s="782"/>
      <c r="AK19" s="782"/>
      <c r="AL19" s="782"/>
      <c r="AM19" s="597" t="s">
        <v>507</v>
      </c>
    </row>
    <row r="20" spans="1:53" ht="22.5">
      <c r="A20" s="779"/>
      <c r="B20" s="779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81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1"/>
      <c r="AJ20" s="781"/>
      <c r="AK20" s="781"/>
      <c r="AL20" s="781"/>
      <c r="AM20" s="558" t="s">
        <v>508</v>
      </c>
    </row>
    <row r="21" spans="1:53" ht="45">
      <c r="A21" s="779"/>
      <c r="B21" s="779"/>
      <c r="C21" s="779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654</v>
      </c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558" t="s">
        <v>655</v>
      </c>
    </row>
    <row r="22" spans="1:53" ht="20.100000000000001" customHeight="1">
      <c r="A22" s="779"/>
      <c r="B22" s="779"/>
      <c r="C22" s="779"/>
      <c r="D22" s="779">
        <v>1</v>
      </c>
      <c r="E22" s="298"/>
      <c r="F22" s="348"/>
      <c r="G22" s="349"/>
      <c r="H22" s="349"/>
      <c r="I22" s="783"/>
      <c r="J22" s="784"/>
      <c r="K22" s="749"/>
      <c r="L22" s="785" t="str">
        <f>mergeValue(A22) &amp;"."&amp; mergeValue(B22)&amp;"."&amp; mergeValue(C22)&amp;"."&amp; mergeValue(D22)</f>
        <v>1.1.1.1</v>
      </c>
      <c r="M22" s="786"/>
      <c r="N22" s="755" t="s">
        <v>87</v>
      </c>
      <c r="O22" s="780"/>
      <c r="P22" s="793" t="s">
        <v>96</v>
      </c>
      <c r="Q22" s="794"/>
      <c r="R22" s="755" t="s">
        <v>88</v>
      </c>
      <c r="S22" s="780"/>
      <c r="T22" s="790">
        <v>1</v>
      </c>
      <c r="U22" s="795"/>
      <c r="V22" s="755" t="s">
        <v>88</v>
      </c>
      <c r="W22" s="780"/>
      <c r="X22" s="790">
        <v>1</v>
      </c>
      <c r="Y22" s="791"/>
      <c r="Z22" s="755" t="s">
        <v>88</v>
      </c>
      <c r="AA22" s="191"/>
      <c r="AB22" s="113">
        <v>1</v>
      </c>
      <c r="AC22" s="604"/>
      <c r="AD22" s="580"/>
      <c r="AE22" s="580"/>
      <c r="AF22" s="580"/>
      <c r="AG22" s="580"/>
      <c r="AH22" s="582"/>
      <c r="AI22" s="579" t="s">
        <v>87</v>
      </c>
      <c r="AJ22" s="582"/>
      <c r="AK22" s="596" t="s">
        <v>88</v>
      </c>
      <c r="AL22" s="282"/>
      <c r="AM22" s="787" t="s">
        <v>686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79"/>
      <c r="B23" s="779"/>
      <c r="C23" s="779"/>
      <c r="D23" s="779"/>
      <c r="E23" s="298"/>
      <c r="F23" s="348"/>
      <c r="G23" s="349"/>
      <c r="H23" s="349"/>
      <c r="I23" s="783"/>
      <c r="J23" s="784"/>
      <c r="K23" s="749"/>
      <c r="L23" s="785"/>
      <c r="M23" s="786"/>
      <c r="N23" s="755"/>
      <c r="O23" s="780"/>
      <c r="P23" s="793"/>
      <c r="Q23" s="794"/>
      <c r="R23" s="755"/>
      <c r="S23" s="780"/>
      <c r="T23" s="790"/>
      <c r="U23" s="796"/>
      <c r="V23" s="755"/>
      <c r="W23" s="780"/>
      <c r="X23" s="790"/>
      <c r="Y23" s="792"/>
      <c r="Z23" s="755"/>
      <c r="AA23" s="444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7"/>
      <c r="AM23" s="788"/>
      <c r="AO23" s="317"/>
      <c r="AP23" s="317"/>
      <c r="AQ23" s="317"/>
      <c r="AR23" s="317"/>
      <c r="AS23" s="317"/>
      <c r="AT23" s="317"/>
    </row>
    <row r="24" spans="1:53" ht="20.100000000000001" customHeight="1">
      <c r="A24" s="779"/>
      <c r="B24" s="779"/>
      <c r="C24" s="779"/>
      <c r="D24" s="779"/>
      <c r="E24" s="298"/>
      <c r="F24" s="348"/>
      <c r="G24" s="349"/>
      <c r="H24" s="349"/>
      <c r="I24" s="783"/>
      <c r="J24" s="784"/>
      <c r="K24" s="749"/>
      <c r="L24" s="785"/>
      <c r="M24" s="786"/>
      <c r="N24" s="755"/>
      <c r="O24" s="780"/>
      <c r="P24" s="793"/>
      <c r="Q24" s="794"/>
      <c r="R24" s="755"/>
      <c r="S24" s="780"/>
      <c r="T24" s="790"/>
      <c r="U24" s="797"/>
      <c r="V24" s="755"/>
      <c r="W24" s="446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88"/>
      <c r="AO24" s="317"/>
      <c r="AP24" s="317"/>
      <c r="AQ24" s="317"/>
      <c r="AR24" s="317"/>
      <c r="AS24" s="317"/>
      <c r="AT24" s="317"/>
    </row>
    <row r="25" spans="1:53" ht="20.100000000000001" customHeight="1">
      <c r="A25" s="779"/>
      <c r="B25" s="779"/>
      <c r="C25" s="779"/>
      <c r="D25" s="779"/>
      <c r="E25" s="298"/>
      <c r="F25" s="348"/>
      <c r="G25" s="349"/>
      <c r="H25" s="349"/>
      <c r="I25" s="783"/>
      <c r="J25" s="784"/>
      <c r="K25" s="749"/>
      <c r="L25" s="785"/>
      <c r="M25" s="786"/>
      <c r="N25" s="755"/>
      <c r="O25" s="780"/>
      <c r="P25" s="793"/>
      <c r="Q25" s="794"/>
      <c r="R25" s="755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88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79"/>
      <c r="B26" s="779"/>
      <c r="C26" s="779"/>
      <c r="D26" s="779"/>
      <c r="E26" s="350"/>
      <c r="F26" s="351"/>
      <c r="G26" s="350"/>
      <c r="H26" s="350"/>
      <c r="I26" s="783"/>
      <c r="J26" s="784"/>
      <c r="K26" s="749"/>
      <c r="L26" s="785"/>
      <c r="M26" s="786"/>
      <c r="N26" s="755"/>
      <c r="O26" s="445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88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79"/>
      <c r="B27" s="779"/>
      <c r="C27" s="779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89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79"/>
      <c r="B28" s="779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662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79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699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35" t="s">
        <v>526</v>
      </c>
      <c r="G2" s="736"/>
      <c r="H2" s="73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3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3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24.04.2023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9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9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9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9"/>
      <c r="B11" s="739">
        <v>1</v>
      </c>
      <c r="C11" s="484"/>
      <c r="D11" s="484"/>
      <c r="F11" s="473" t="str">
        <f>"4."&amp;mergeValue(A11) &amp;"."&amp;mergeValue(B11)</f>
        <v>4.1.1</v>
      </c>
      <c r="G11" s="463" t="s">
        <v>629</v>
      </c>
      <c r="H11" s="456" t="str">
        <f>IF(region_name="","",region_name)</f>
        <v>Ханты-Мансийский автономный округ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9"/>
      <c r="B12" s="739"/>
      <c r="C12" s="739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39"/>
      <c r="B13" s="739"/>
      <c r="C13" s="739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61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39"/>
      <c r="B14" s="739"/>
      <c r="C14" s="739"/>
      <c r="D14" s="484"/>
      <c r="F14" s="478"/>
      <c r="G14" s="163" t="s">
        <v>4</v>
      </c>
      <c r="H14" s="483"/>
      <c r="I14" s="761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9"/>
      <c r="B15" s="739"/>
      <c r="C15" s="484"/>
      <c r="D15" s="484"/>
      <c r="F15" s="478"/>
      <c r="G15" s="162" t="s">
        <v>428</v>
      </c>
      <c r="H15" s="479"/>
      <c r="I15" s="480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39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64"/>
      <c r="G18" s="561"/>
      <c r="H18" s="562"/>
      <c r="I18" s="343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34" t="s">
        <v>630</v>
      </c>
      <c r="H19" s="734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798" t="s">
        <v>656</v>
      </c>
      <c r="M5" s="798"/>
      <c r="N5" s="798"/>
      <c r="O5" s="798"/>
      <c r="P5" s="798"/>
      <c r="Q5" s="798"/>
      <c r="R5" s="798"/>
      <c r="S5" s="798"/>
      <c r="T5" s="798"/>
      <c r="U5" s="798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48" t="str">
        <f>IF(NameOrPr_ch="",IF(NameOrPr="","",NameOrPr),NameOrPr_ch)</f>
        <v>Региональная служба по тарифам ХМАО-ЮГРЫ</v>
      </c>
      <c r="O7" s="748"/>
      <c r="P7" s="748"/>
      <c r="Q7" s="748"/>
      <c r="R7" s="748"/>
      <c r="S7" s="748"/>
      <c r="T7" s="748"/>
      <c r="U7" s="640"/>
      <c r="V7" s="343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49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48" t="str">
        <f>IF(datePr_ch="",IF(datePr="","",datePr),datePr_ch)</f>
        <v>13.04.2023</v>
      </c>
      <c r="O8" s="748"/>
      <c r="P8" s="748"/>
      <c r="Q8" s="748"/>
      <c r="R8" s="748"/>
      <c r="S8" s="748"/>
      <c r="T8" s="748"/>
      <c r="U8" s="640"/>
      <c r="V8" s="343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49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48" t="str">
        <f>IF(numberPr_ch="",IF(numberPr="","",numberPr),numberPr_ch)</f>
        <v>17-нп</v>
      </c>
      <c r="O9" s="748"/>
      <c r="P9" s="748"/>
      <c r="Q9" s="748"/>
      <c r="R9" s="748"/>
      <c r="S9" s="748"/>
      <c r="T9" s="748"/>
      <c r="U9" s="640"/>
      <c r="V9" s="343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49" s="465" customFormat="1" ht="18.75">
      <c r="G10" s="466"/>
      <c r="H10" s="466"/>
      <c r="L10" s="464"/>
      <c r="M10" s="475" t="s">
        <v>536</v>
      </c>
      <c r="N10" s="748" t="str">
        <f>IF(IstPub_ch="",IF(IstPub="","",IstPub),IstPub_ch)</f>
        <v>«Официальном интернет-портале правовой информации» (www.pravo.gov.ru) 21.04.2023 г.</v>
      </c>
      <c r="O10" s="748"/>
      <c r="P10" s="748"/>
      <c r="Q10" s="748"/>
      <c r="R10" s="748"/>
      <c r="S10" s="748"/>
      <c r="T10" s="748"/>
      <c r="U10" s="640"/>
      <c r="V10" s="343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49" s="255" customFormat="1" ht="11.25" hidden="1">
      <c r="G11" s="254"/>
      <c r="H11" s="254"/>
      <c r="L11" s="708"/>
      <c r="M11" s="708"/>
      <c r="N11" s="211"/>
      <c r="O11" s="211"/>
      <c r="P11" s="211"/>
      <c r="Q11" s="211"/>
      <c r="R11" s="778"/>
      <c r="S11" s="778"/>
      <c r="T11" s="778"/>
      <c r="U11" s="778"/>
      <c r="V11" s="778"/>
      <c r="W11" s="778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08"/>
      <c r="M12" s="708"/>
      <c r="N12" s="211"/>
      <c r="O12" s="211"/>
      <c r="P12" s="211"/>
      <c r="Q12" s="211"/>
      <c r="R12" s="778"/>
      <c r="S12" s="778"/>
      <c r="T12" s="778"/>
      <c r="U12" s="778"/>
      <c r="V12" s="778"/>
      <c r="W12" s="778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62"/>
      <c r="S13" s="762"/>
      <c r="T13" s="762"/>
      <c r="U13" s="762"/>
      <c r="V13" s="762"/>
      <c r="W13" s="762"/>
      <c r="X13" s="419"/>
      <c r="AC13" s="762"/>
      <c r="AD13" s="762"/>
      <c r="AE13" s="762"/>
      <c r="AF13" s="762"/>
      <c r="AG13" s="762"/>
      <c r="AH13" s="762"/>
      <c r="AI13" s="762"/>
      <c r="AJ13" s="762"/>
    </row>
    <row r="14" spans="7:49" ht="14.25" customHeight="1">
      <c r="J14" s="86"/>
      <c r="K14" s="86"/>
      <c r="L14" s="763" t="s">
        <v>480</v>
      </c>
      <c r="M14" s="763"/>
      <c r="N14" s="763"/>
      <c r="O14" s="763"/>
      <c r="P14" s="763"/>
      <c r="Q14" s="763"/>
      <c r="R14" s="763"/>
      <c r="S14" s="763"/>
      <c r="T14" s="763"/>
      <c r="U14" s="763"/>
      <c r="V14" s="763"/>
      <c r="W14" s="763"/>
      <c r="X14" s="763"/>
      <c r="Y14" s="763"/>
      <c r="Z14" s="763"/>
      <c r="AA14" s="763"/>
      <c r="AB14" s="763"/>
      <c r="AC14" s="763"/>
      <c r="AD14" s="763"/>
      <c r="AE14" s="763"/>
      <c r="AF14" s="763"/>
      <c r="AG14" s="763"/>
      <c r="AH14" s="763"/>
      <c r="AI14" s="763"/>
      <c r="AJ14" s="763"/>
      <c r="AK14" s="763"/>
      <c r="AL14" s="699" t="s">
        <v>481</v>
      </c>
    </row>
    <row r="15" spans="7:49" ht="14.25" customHeight="1">
      <c r="J15" s="86"/>
      <c r="K15" s="86"/>
      <c r="L15" s="763" t="s">
        <v>95</v>
      </c>
      <c r="M15" s="763" t="s">
        <v>511</v>
      </c>
      <c r="N15" s="764" t="s">
        <v>657</v>
      </c>
      <c r="O15" s="765"/>
      <c r="P15" s="766"/>
      <c r="Q15" s="773" t="s">
        <v>658</v>
      </c>
      <c r="R15" s="773"/>
      <c r="S15" s="773"/>
      <c r="T15" s="773"/>
      <c r="U15" s="773" t="s">
        <v>659</v>
      </c>
      <c r="V15" s="773"/>
      <c r="W15" s="773"/>
      <c r="X15" s="773"/>
      <c r="Y15" s="773" t="s">
        <v>393</v>
      </c>
      <c r="Z15" s="773"/>
      <c r="AA15" s="773"/>
      <c r="AB15" s="773"/>
      <c r="AC15" s="773" t="s">
        <v>499</v>
      </c>
      <c r="AD15" s="773"/>
      <c r="AE15" s="773"/>
      <c r="AF15" s="773"/>
      <c r="AG15" s="773"/>
      <c r="AH15" s="773"/>
      <c r="AI15" s="773"/>
      <c r="AJ15" s="763" t="s">
        <v>344</v>
      </c>
      <c r="AK15" s="743" t="s">
        <v>278</v>
      </c>
      <c r="AL15" s="699"/>
    </row>
    <row r="16" spans="7:49" ht="27.95" customHeight="1">
      <c r="J16" s="86"/>
      <c r="K16" s="86"/>
      <c r="L16" s="763"/>
      <c r="M16" s="763"/>
      <c r="N16" s="767"/>
      <c r="O16" s="768"/>
      <c r="P16" s="769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 t="s">
        <v>660</v>
      </c>
      <c r="AD16" s="773"/>
      <c r="AE16" s="699" t="s">
        <v>661</v>
      </c>
      <c r="AF16" s="699"/>
      <c r="AG16" s="775" t="s">
        <v>501</v>
      </c>
      <c r="AH16" s="775"/>
      <c r="AI16" s="775"/>
      <c r="AJ16" s="763"/>
      <c r="AK16" s="743"/>
      <c r="AL16" s="699"/>
    </row>
    <row r="17" spans="1:53" ht="14.25" customHeight="1">
      <c r="J17" s="86"/>
      <c r="K17" s="86"/>
      <c r="L17" s="763"/>
      <c r="M17" s="763"/>
      <c r="N17" s="770"/>
      <c r="O17" s="771"/>
      <c r="P17" s="772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774" t="s">
        <v>392</v>
      </c>
      <c r="AI17" s="774"/>
      <c r="AJ17" s="763"/>
      <c r="AK17" s="743"/>
      <c r="AL17" s="699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52">
        <f ca="1">OFFSET(N18,0,-1)+1</f>
        <v>3</v>
      </c>
      <c r="O18" s="752"/>
      <c r="P18" s="752"/>
      <c r="Q18" s="752">
        <f ca="1">OFFSET(Q18,0,-3)+1</f>
        <v>4</v>
      </c>
      <c r="R18" s="752"/>
      <c r="S18" s="752"/>
      <c r="T18" s="752"/>
      <c r="U18" s="752">
        <f ca="1">OFFSET(U18,0,-4)+1</f>
        <v>5</v>
      </c>
      <c r="V18" s="752"/>
      <c r="W18" s="752"/>
      <c r="X18" s="752"/>
      <c r="Y18" s="588"/>
      <c r="Z18" s="588"/>
      <c r="AA18" s="588">
        <f ca="1">OFFSET(U18,0,0)+1</f>
        <v>6</v>
      </c>
      <c r="AB18" s="589">
        <f ca="1">AA18</f>
        <v>6</v>
      </c>
      <c r="AC18" s="587">
        <f t="shared" ref="AC18:AJ18" ca="1" si="0">OFFSET(AC18,0,-1)+1</f>
        <v>7</v>
      </c>
      <c r="AD18" s="587">
        <f t="shared" ca="1" si="0"/>
        <v>8</v>
      </c>
      <c r="AE18" s="587">
        <f t="shared" ca="1" si="0"/>
        <v>9</v>
      </c>
      <c r="AF18" s="587">
        <f t="shared" ca="1" si="0"/>
        <v>10</v>
      </c>
      <c r="AG18" s="587">
        <f t="shared" ca="1" si="0"/>
        <v>11</v>
      </c>
      <c r="AH18" s="587">
        <f t="shared" ca="1" si="0"/>
        <v>12</v>
      </c>
      <c r="AI18" s="587">
        <f t="shared" ca="1" si="0"/>
        <v>13</v>
      </c>
      <c r="AJ18" s="587">
        <f t="shared" ca="1" si="0"/>
        <v>14</v>
      </c>
      <c r="AK18" s="590"/>
      <c r="AL18" s="587">
        <v>15</v>
      </c>
    </row>
    <row r="19" spans="1:53" ht="22.5">
      <c r="A19" s="779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799"/>
      <c r="O19" s="800"/>
      <c r="P19" s="800"/>
      <c r="Q19" s="800"/>
      <c r="R19" s="800"/>
      <c r="S19" s="800"/>
      <c r="T19" s="800"/>
      <c r="U19" s="800"/>
      <c r="V19" s="800"/>
      <c r="W19" s="800"/>
      <c r="X19" s="800"/>
      <c r="Y19" s="800"/>
      <c r="Z19" s="800"/>
      <c r="AA19" s="800"/>
      <c r="AB19" s="800"/>
      <c r="AC19" s="800"/>
      <c r="AD19" s="800"/>
      <c r="AE19" s="800"/>
      <c r="AF19" s="800"/>
      <c r="AG19" s="800"/>
      <c r="AH19" s="800"/>
      <c r="AI19" s="800"/>
      <c r="AJ19" s="800"/>
      <c r="AK19" s="800"/>
      <c r="AL19" s="625" t="s">
        <v>507</v>
      </c>
    </row>
    <row r="20" spans="1:53" ht="22.5">
      <c r="A20" s="779"/>
      <c r="B20" s="779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04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1"/>
      <c r="AJ20" s="781"/>
      <c r="AK20" s="781"/>
      <c r="AL20" s="624" t="s">
        <v>508</v>
      </c>
    </row>
    <row r="21" spans="1:53" ht="45">
      <c r="A21" s="779"/>
      <c r="B21" s="779"/>
      <c r="C21" s="779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654</v>
      </c>
      <c r="N21" s="804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624" t="s">
        <v>655</v>
      </c>
    </row>
    <row r="22" spans="1:53" ht="20.100000000000001" customHeight="1">
      <c r="A22" s="779"/>
      <c r="B22" s="779"/>
      <c r="C22" s="779"/>
      <c r="D22" s="779">
        <v>1</v>
      </c>
      <c r="E22" s="298"/>
      <c r="F22" s="348"/>
      <c r="G22" s="349"/>
      <c r="H22" s="349"/>
      <c r="I22" s="783"/>
      <c r="J22" s="784"/>
      <c r="K22" s="749"/>
      <c r="L22" s="805" t="str">
        <f>mergeValue(A22) &amp;"."&amp; mergeValue(B22)&amp;"."&amp; mergeValue(C22)&amp;"."&amp; mergeValue(D22)</f>
        <v>1.1.1.1</v>
      </c>
      <c r="M22" s="801"/>
      <c r="N22" s="803"/>
      <c r="O22" s="793" t="s">
        <v>96</v>
      </c>
      <c r="P22" s="794"/>
      <c r="Q22" s="755" t="s">
        <v>88</v>
      </c>
      <c r="R22" s="780"/>
      <c r="S22" s="790">
        <v>1</v>
      </c>
      <c r="T22" s="795"/>
      <c r="U22" s="755" t="s">
        <v>88</v>
      </c>
      <c r="V22" s="780"/>
      <c r="W22" s="790" t="s">
        <v>96</v>
      </c>
      <c r="X22" s="791"/>
      <c r="Y22" s="755" t="s">
        <v>88</v>
      </c>
      <c r="Z22" s="191"/>
      <c r="AA22" s="113">
        <v>1</v>
      </c>
      <c r="AB22" s="604"/>
      <c r="AC22" s="580"/>
      <c r="AD22" s="580"/>
      <c r="AE22" s="581"/>
      <c r="AF22" s="580"/>
      <c r="AG22" s="582"/>
      <c r="AH22" s="579" t="s">
        <v>87</v>
      </c>
      <c r="AI22" s="582"/>
      <c r="AJ22" s="596" t="s">
        <v>88</v>
      </c>
      <c r="AK22" s="282"/>
      <c r="AL22" s="761" t="s">
        <v>686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79"/>
      <c r="B23" s="779"/>
      <c r="C23" s="779"/>
      <c r="D23" s="779"/>
      <c r="E23" s="298"/>
      <c r="F23" s="348"/>
      <c r="G23" s="349"/>
      <c r="H23" s="349"/>
      <c r="I23" s="783"/>
      <c r="J23" s="784"/>
      <c r="K23" s="749"/>
      <c r="L23" s="785"/>
      <c r="M23" s="802"/>
      <c r="N23" s="803"/>
      <c r="O23" s="793"/>
      <c r="P23" s="794"/>
      <c r="Q23" s="755"/>
      <c r="R23" s="780"/>
      <c r="S23" s="790"/>
      <c r="T23" s="796"/>
      <c r="U23" s="755"/>
      <c r="V23" s="780"/>
      <c r="W23" s="790"/>
      <c r="X23" s="792"/>
      <c r="Y23" s="755"/>
      <c r="Z23" s="444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7"/>
      <c r="AL23" s="761"/>
      <c r="AN23" s="317"/>
      <c r="AO23" s="317"/>
      <c r="AP23" s="317"/>
      <c r="AQ23" s="317"/>
      <c r="AR23" s="317"/>
      <c r="AS23" s="317"/>
    </row>
    <row r="24" spans="1:53" ht="20.100000000000001" customHeight="1">
      <c r="A24" s="779"/>
      <c r="B24" s="779"/>
      <c r="C24" s="779"/>
      <c r="D24" s="779"/>
      <c r="E24" s="298"/>
      <c r="F24" s="348"/>
      <c r="G24" s="349"/>
      <c r="H24" s="349"/>
      <c r="I24" s="783"/>
      <c r="J24" s="784"/>
      <c r="K24" s="749"/>
      <c r="L24" s="785"/>
      <c r="M24" s="802"/>
      <c r="N24" s="803"/>
      <c r="O24" s="793"/>
      <c r="P24" s="794"/>
      <c r="Q24" s="755"/>
      <c r="R24" s="780"/>
      <c r="S24" s="790"/>
      <c r="T24" s="797"/>
      <c r="U24" s="755"/>
      <c r="V24" s="446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1"/>
      <c r="AN24" s="317"/>
      <c r="AO24" s="317"/>
      <c r="AP24" s="317"/>
      <c r="AQ24" s="317"/>
      <c r="AR24" s="317"/>
      <c r="AS24" s="317"/>
    </row>
    <row r="25" spans="1:53" ht="20.100000000000001" customHeight="1">
      <c r="A25" s="779"/>
      <c r="B25" s="779"/>
      <c r="C25" s="779"/>
      <c r="D25" s="779"/>
      <c r="E25" s="298"/>
      <c r="F25" s="348"/>
      <c r="G25" s="349"/>
      <c r="H25" s="349"/>
      <c r="I25" s="783"/>
      <c r="J25" s="784"/>
      <c r="K25" s="749"/>
      <c r="L25" s="785"/>
      <c r="M25" s="802"/>
      <c r="N25" s="803"/>
      <c r="O25" s="793"/>
      <c r="P25" s="794"/>
      <c r="Q25" s="755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1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79"/>
      <c r="B26" s="779"/>
      <c r="C26" s="779"/>
      <c r="D26" s="779"/>
      <c r="E26" s="350"/>
      <c r="F26" s="351"/>
      <c r="G26" s="350"/>
      <c r="H26" s="350"/>
      <c r="I26" s="783"/>
      <c r="J26" s="784"/>
      <c r="K26" s="749"/>
      <c r="L26" s="785"/>
      <c r="M26" s="802"/>
      <c r="N26" s="445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1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79"/>
      <c r="B27" s="779"/>
      <c r="C27" s="779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1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79"/>
      <c r="B28" s="779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662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79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699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35" t="s">
        <v>526</v>
      </c>
      <c r="G2" s="736"/>
      <c r="H2" s="73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3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3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24.04.2023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9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9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9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9"/>
      <c r="B11" s="739">
        <v>1</v>
      </c>
      <c r="C11" s="607"/>
      <c r="D11" s="607"/>
      <c r="F11" s="473" t="str">
        <f>"4."&amp;mergeValue(A11) &amp;"."&amp;mergeValue(B11)</f>
        <v>4.1.1</v>
      </c>
      <c r="G11" s="463" t="s">
        <v>629</v>
      </c>
      <c r="H11" s="456" t="str">
        <f>IF(region_name="","",region_name)</f>
        <v>Ханты-Мансийский автономный округ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9"/>
      <c r="B12" s="739"/>
      <c r="C12" s="739">
        <v>1</v>
      </c>
      <c r="D12" s="607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Белоярский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39"/>
      <c r="B13" s="739"/>
      <c r="C13" s="739"/>
      <c r="D13" s="607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Белоярский (71811151)</v>
      </c>
      <c r="I13" s="648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64"/>
      <c r="G14" s="561"/>
      <c r="H14" s="562"/>
      <c r="I14" s="343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34" t="s">
        <v>630</v>
      </c>
      <c r="H15" s="734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G15" sqref="G15:G16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5"/>
      <c r="N1" s="555"/>
      <c r="P1" s="555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98" t="s">
        <v>663</v>
      </c>
      <c r="E5" s="798"/>
      <c r="F5" s="798"/>
      <c r="G5" s="601"/>
    </row>
    <row r="6" spans="1:16" ht="3" customHeight="1">
      <c r="C6" s="86"/>
      <c r="D6" s="36"/>
      <c r="E6" s="84"/>
      <c r="F6" s="83"/>
      <c r="G6" s="413"/>
    </row>
    <row r="7" spans="1:16">
      <c r="C7" s="86"/>
      <c r="D7" s="763" t="s">
        <v>480</v>
      </c>
      <c r="E7" s="763"/>
      <c r="F7" s="763"/>
      <c r="G7" s="806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806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3" t="s">
        <v>664</v>
      </c>
      <c r="F10" s="424" t="s">
        <v>484</v>
      </c>
      <c r="G10" s="286"/>
    </row>
    <row r="11" spans="1:16" ht="22.5">
      <c r="A11" s="412"/>
      <c r="C11" s="86"/>
      <c r="D11" s="250" t="s">
        <v>298</v>
      </c>
      <c r="E11" s="415" t="s">
        <v>485</v>
      </c>
      <c r="F11" s="424" t="s">
        <v>484</v>
      </c>
      <c r="G11" s="286"/>
    </row>
    <row r="12" spans="1:16" ht="26.45" customHeight="1">
      <c r="A12" s="412"/>
      <c r="C12" s="86"/>
      <c r="D12" s="250" t="s">
        <v>8</v>
      </c>
      <c r="E12" s="417" t="s">
        <v>1339</v>
      </c>
      <c r="F12" s="414" t="s">
        <v>1341</v>
      </c>
      <c r="G12" s="787" t="s">
        <v>635</v>
      </c>
    </row>
    <row r="13" spans="1:16" ht="15" customHeight="1">
      <c r="A13" s="412"/>
      <c r="C13" s="86"/>
      <c r="D13" s="117"/>
      <c r="E13" s="430" t="s">
        <v>331</v>
      </c>
      <c r="F13" s="427"/>
      <c r="G13" s="789"/>
    </row>
    <row r="14" spans="1:16">
      <c r="A14" s="412"/>
      <c r="C14" s="86"/>
      <c r="D14" s="250" t="s">
        <v>332</v>
      </c>
      <c r="E14" s="415" t="s">
        <v>665</v>
      </c>
      <c r="F14" s="424" t="s">
        <v>484</v>
      </c>
      <c r="G14" s="286"/>
    </row>
    <row r="15" spans="1:16" ht="43.9" customHeight="1">
      <c r="A15" s="412"/>
      <c r="C15" s="86"/>
      <c r="D15" s="250" t="s">
        <v>469</v>
      </c>
      <c r="E15" s="417" t="s">
        <v>1340</v>
      </c>
      <c r="F15" s="414" t="s">
        <v>1353</v>
      </c>
      <c r="G15" s="787" t="s">
        <v>666</v>
      </c>
    </row>
    <row r="16" spans="1:16" ht="15" customHeight="1">
      <c r="A16" s="412"/>
      <c r="C16" s="86"/>
      <c r="D16" s="117"/>
      <c r="E16" s="430" t="s">
        <v>331</v>
      </c>
      <c r="F16" s="427"/>
      <c r="G16" s="789"/>
    </row>
  </sheetData>
  <sheetProtection password="FA9C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bab59d9e-30ad-44da-a168-13264d51b369"/>
    <hyperlink ref="F15" location="'Форма 3.9'!$F$15" tooltip="Кликните по гиперссылке, чтобы перейти по ссылке на обосновывающие документы или отредактировать её" display="https://portal.eias.ru/Portal/DownloadPage.aspx?type=12&amp;guid=3cc6cc63-bcf4-4eca-91cf-99153054a683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35" t="s">
        <v>526</v>
      </c>
      <c r="G2" s="736"/>
      <c r="H2" s="73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3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46" t="s">
        <v>95</v>
      </c>
      <c r="G5" s="477" t="s">
        <v>483</v>
      </c>
      <c r="H5" s="655" t="s">
        <v>468</v>
      </c>
      <c r="I5" s="73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58">
        <v>1</v>
      </c>
      <c r="G7" s="560" t="s">
        <v>527</v>
      </c>
      <c r="H7" s="649" t="str">
        <f>IF(dateCh="","",dateCh)</f>
        <v>24.04.2023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9">
        <v>1</v>
      </c>
      <c r="B8" s="319"/>
      <c r="C8" s="319"/>
      <c r="D8" s="319"/>
      <c r="F8" s="658" t="str">
        <f>"2." &amp;mergeValue(A8)</f>
        <v>2.1</v>
      </c>
      <c r="G8" s="560" t="s">
        <v>529</v>
      </c>
      <c r="H8" s="649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9"/>
      <c r="B9" s="319"/>
      <c r="C9" s="319"/>
      <c r="D9" s="319"/>
      <c r="F9" s="658" t="str">
        <f>"3." &amp;mergeValue(A9)</f>
        <v>3.1</v>
      </c>
      <c r="G9" s="560" t="s">
        <v>530</v>
      </c>
      <c r="H9" s="649" t="str">
        <f>IF('Перечень тарифов'!F21="","наименование отсутствует","" &amp; 'Перечень тарифов'!F21 &amp; "")</f>
        <v>Водоотведение</v>
      </c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9"/>
      <c r="B10" s="319"/>
      <c r="C10" s="319"/>
      <c r="D10" s="319"/>
      <c r="F10" s="658" t="str">
        <f>"4."&amp;mergeValue(A10)</f>
        <v>4.1</v>
      </c>
      <c r="G10" s="560" t="s">
        <v>531</v>
      </c>
      <c r="H10" s="655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9"/>
      <c r="B11" s="739">
        <v>1</v>
      </c>
      <c r="C11" s="647"/>
      <c r="D11" s="647"/>
      <c r="F11" s="658" t="str">
        <f>"4."&amp;mergeValue(A11) &amp;"."&amp;mergeValue(B11)</f>
        <v>4.1.1</v>
      </c>
      <c r="G11" s="463" t="s">
        <v>629</v>
      </c>
      <c r="H11" s="649" t="str">
        <f>IF(region_name="","",region_name)</f>
        <v>Ханты-Мансийский автономный округ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9"/>
      <c r="B12" s="739"/>
      <c r="C12" s="739">
        <v>1</v>
      </c>
      <c r="D12" s="647"/>
      <c r="F12" s="658" t="str">
        <f>"4."&amp;mergeValue(A12) &amp;"."&amp;mergeValue(B12)&amp;"."&amp;mergeValue(C12)</f>
        <v>4.1.1.1</v>
      </c>
      <c r="G12" s="481" t="s">
        <v>532</v>
      </c>
      <c r="H12" s="649" t="str">
        <f>IF(Территории!H13="","","" &amp; Территории!H13 &amp; "")</f>
        <v>Белоярский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39"/>
      <c r="B13" s="739"/>
      <c r="C13" s="739"/>
      <c r="D13" s="647">
        <v>1</v>
      </c>
      <c r="F13" s="658" t="str">
        <f>"4."&amp;mergeValue(A13) &amp;"."&amp;mergeValue(B13)&amp;"."&amp;mergeValue(C13)&amp;"."&amp;mergeValue(D13)</f>
        <v>4.1.1.1.1</v>
      </c>
      <c r="G13" s="563" t="s">
        <v>533</v>
      </c>
      <c r="H13" s="649" t="str">
        <f>IF(Территории!R14="","","" &amp; Территории!R14 &amp; "")</f>
        <v>Белоярский (71811151)</v>
      </c>
      <c r="I13" s="648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64"/>
      <c r="G14" s="561"/>
      <c r="H14" s="562"/>
      <c r="I14" s="343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34" t="s">
        <v>630</v>
      </c>
      <c r="H15" s="734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5"/>
  <sheetViews>
    <sheetView showGridLines="0" topLeftCell="C4" zoomScaleNormal="100" workbookViewId="0">
      <selection activeCell="I15" sqref="I15:I16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1"/>
      <c r="AC1" s="555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98" t="s">
        <v>667</v>
      </c>
      <c r="E5" s="798"/>
      <c r="F5" s="798"/>
      <c r="G5" s="798"/>
      <c r="H5" s="798"/>
      <c r="I5" s="474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63" t="s">
        <v>480</v>
      </c>
      <c r="E7" s="763"/>
      <c r="F7" s="763"/>
      <c r="G7" s="763"/>
      <c r="H7" s="763"/>
      <c r="I7" s="806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06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08" t="s">
        <v>486</v>
      </c>
      <c r="F10" s="808"/>
      <c r="G10" s="808"/>
      <c r="H10" s="808"/>
      <c r="I10" s="436"/>
    </row>
    <row r="11" spans="1:29" ht="19.899999999999999" customHeight="1">
      <c r="A11" s="412"/>
      <c r="C11" s="86"/>
      <c r="D11" s="250" t="s">
        <v>298</v>
      </c>
      <c r="E11" s="415" t="s">
        <v>487</v>
      </c>
      <c r="F11" s="424"/>
      <c r="G11" s="576" t="s">
        <v>1349</v>
      </c>
      <c r="H11" s="424" t="s">
        <v>484</v>
      </c>
      <c r="I11" s="286" t="s">
        <v>488</v>
      </c>
    </row>
    <row r="12" spans="1:29" ht="123.75">
      <c r="A12" s="412"/>
      <c r="C12" s="86"/>
      <c r="D12" s="250" t="s">
        <v>332</v>
      </c>
      <c r="E12" s="415" t="s">
        <v>489</v>
      </c>
      <c r="F12" s="424"/>
      <c r="G12" s="557" t="s">
        <v>1342</v>
      </c>
      <c r="H12" s="414" t="s">
        <v>1350</v>
      </c>
      <c r="I12" s="558" t="s">
        <v>515</v>
      </c>
    </row>
    <row r="13" spans="1:29" ht="33.75">
      <c r="A13" s="412"/>
      <c r="B13" s="249">
        <v>3</v>
      </c>
      <c r="C13" s="86"/>
      <c r="D13" s="250">
        <v>2</v>
      </c>
      <c r="E13" s="493" t="s">
        <v>668</v>
      </c>
      <c r="F13" s="424"/>
      <c r="G13" s="424" t="s">
        <v>484</v>
      </c>
      <c r="H13" s="414" t="s">
        <v>1351</v>
      </c>
      <c r="I13" s="559" t="s">
        <v>490</v>
      </c>
    </row>
    <row r="14" spans="1:29" ht="39" customHeight="1">
      <c r="A14" s="412"/>
      <c r="C14" s="86"/>
      <c r="D14" s="250">
        <v>3</v>
      </c>
      <c r="E14" s="807" t="s">
        <v>669</v>
      </c>
      <c r="F14" s="807"/>
      <c r="G14" s="807"/>
      <c r="H14" s="807"/>
      <c r="I14" s="556"/>
    </row>
    <row r="15" spans="1:29" ht="78" customHeight="1">
      <c r="A15" s="412"/>
      <c r="C15" s="86"/>
      <c r="D15" s="250" t="s">
        <v>470</v>
      </c>
      <c r="E15" s="425" t="s">
        <v>1342</v>
      </c>
      <c r="F15" s="424"/>
      <c r="G15" s="424" t="s">
        <v>484</v>
      </c>
      <c r="H15" s="414" t="s">
        <v>1352</v>
      </c>
      <c r="I15" s="787" t="s">
        <v>514</v>
      </c>
    </row>
    <row r="16" spans="1:29" ht="15" customHeight="1">
      <c r="A16" s="412"/>
      <c r="C16" s="86"/>
      <c r="D16" s="117"/>
      <c r="E16" s="429" t="s">
        <v>331</v>
      </c>
      <c r="F16" s="430"/>
      <c r="G16" s="430"/>
      <c r="H16" s="427"/>
      <c r="I16" s="789"/>
    </row>
    <row r="17" spans="1:12" ht="69" customHeight="1">
      <c r="A17" s="412"/>
      <c r="B17" s="249">
        <v>3</v>
      </c>
      <c r="C17" s="86"/>
      <c r="D17" s="250">
        <v>4</v>
      </c>
      <c r="E17" s="807" t="s">
        <v>670</v>
      </c>
      <c r="F17" s="807"/>
      <c r="G17" s="807"/>
      <c r="H17" s="807"/>
      <c r="I17" s="556"/>
    </row>
    <row r="18" spans="1:12" ht="78" customHeight="1">
      <c r="A18" s="412"/>
      <c r="C18" s="86"/>
      <c r="D18" s="250" t="s">
        <v>471</v>
      </c>
      <c r="E18" s="431" t="s">
        <v>491</v>
      </c>
      <c r="F18" s="424"/>
      <c r="G18" s="557" t="s">
        <v>1343</v>
      </c>
      <c r="H18" s="424" t="s">
        <v>484</v>
      </c>
      <c r="I18" s="787" t="s">
        <v>516</v>
      </c>
    </row>
    <row r="19" spans="1:12" ht="15" customHeight="1">
      <c r="A19" s="412"/>
      <c r="C19" s="86"/>
      <c r="D19" s="117"/>
      <c r="E19" s="429" t="s">
        <v>331</v>
      </c>
      <c r="F19" s="430"/>
      <c r="G19" s="430"/>
      <c r="H19" s="427"/>
      <c r="I19" s="789"/>
    </row>
    <row r="20" spans="1:12" ht="30" customHeight="1">
      <c r="A20" s="412"/>
      <c r="B20" s="249">
        <v>3</v>
      </c>
      <c r="C20" s="86"/>
      <c r="D20" s="250">
        <v>5</v>
      </c>
      <c r="E20" s="807" t="s">
        <v>671</v>
      </c>
      <c r="F20" s="807"/>
      <c r="G20" s="807"/>
      <c r="H20" s="807"/>
      <c r="I20" s="556"/>
    </row>
    <row r="21" spans="1:12" ht="26.1" customHeight="1">
      <c r="A21" s="412"/>
      <c r="C21" s="86"/>
      <c r="D21" s="250" t="s">
        <v>472</v>
      </c>
      <c r="E21" s="809" t="s">
        <v>672</v>
      </c>
      <c r="F21" s="809"/>
      <c r="G21" s="809"/>
      <c r="H21" s="809"/>
      <c r="I21" s="556"/>
    </row>
    <row r="22" spans="1:12" ht="30" customHeight="1">
      <c r="A22" s="412"/>
      <c r="C22" s="86"/>
      <c r="D22" s="250" t="s">
        <v>473</v>
      </c>
      <c r="E22" s="432" t="s">
        <v>492</v>
      </c>
      <c r="F22" s="424"/>
      <c r="G22" s="557" t="s">
        <v>1345</v>
      </c>
      <c r="H22" s="424" t="s">
        <v>484</v>
      </c>
      <c r="I22" s="787" t="s">
        <v>673</v>
      </c>
    </row>
    <row r="23" spans="1:12" ht="19.899999999999999" customHeight="1">
      <c r="A23" s="412"/>
      <c r="C23" s="46" t="s">
        <v>1334</v>
      </c>
      <c r="D23" s="250" t="s">
        <v>1344</v>
      </c>
      <c r="E23" s="432" t="str">
        <f>E22</f>
        <v>контактный телефон службы</v>
      </c>
      <c r="F23" s="424" t="s">
        <v>484</v>
      </c>
      <c r="G23" s="557" t="s">
        <v>1346</v>
      </c>
      <c r="H23" s="424" t="s">
        <v>484</v>
      </c>
      <c r="I23" s="788"/>
    </row>
    <row r="24" spans="1:12" ht="15" customHeight="1">
      <c r="A24" s="412"/>
      <c r="C24" s="86"/>
      <c r="D24" s="117"/>
      <c r="E24" s="430" t="s">
        <v>331</v>
      </c>
      <c r="F24" s="426"/>
      <c r="G24" s="426"/>
      <c r="H24" s="427"/>
      <c r="I24" s="789"/>
    </row>
    <row r="25" spans="1:12" ht="14.25" customHeight="1">
      <c r="A25" s="412"/>
      <c r="C25" s="86"/>
      <c r="D25" s="250" t="s">
        <v>474</v>
      </c>
      <c r="E25" s="809" t="s">
        <v>674</v>
      </c>
      <c r="F25" s="809"/>
      <c r="G25" s="809"/>
      <c r="H25" s="809"/>
      <c r="I25" s="556"/>
    </row>
    <row r="26" spans="1:12" ht="58.15" customHeight="1">
      <c r="A26" s="412"/>
      <c r="C26" s="86"/>
      <c r="D26" s="250" t="s">
        <v>475</v>
      </c>
      <c r="E26" s="432" t="s">
        <v>494</v>
      </c>
      <c r="F26" s="424"/>
      <c r="G26" s="557" t="s">
        <v>1347</v>
      </c>
      <c r="H26" s="424" t="s">
        <v>484</v>
      </c>
      <c r="I26" s="787" t="s">
        <v>636</v>
      </c>
    </row>
    <row r="27" spans="1:12" ht="15" customHeight="1">
      <c r="A27" s="412"/>
      <c r="C27" s="86"/>
      <c r="D27" s="117"/>
      <c r="E27" s="430" t="s">
        <v>331</v>
      </c>
      <c r="F27" s="426"/>
      <c r="G27" s="426"/>
      <c r="H27" s="427"/>
      <c r="I27" s="789"/>
    </row>
    <row r="28" spans="1:12" ht="26.1" customHeight="1">
      <c r="A28" s="412"/>
      <c r="C28" s="86"/>
      <c r="D28" s="250" t="s">
        <v>476</v>
      </c>
      <c r="E28" s="809" t="s">
        <v>675</v>
      </c>
      <c r="F28" s="809"/>
      <c r="G28" s="809"/>
      <c r="H28" s="809"/>
      <c r="I28" s="556"/>
    </row>
    <row r="29" spans="1:12" ht="33" customHeight="1">
      <c r="A29" s="412"/>
      <c r="C29" s="86"/>
      <c r="D29" s="250" t="s">
        <v>477</v>
      </c>
      <c r="E29" s="432" t="s">
        <v>493</v>
      </c>
      <c r="F29" s="424"/>
      <c r="G29" s="435" t="s">
        <v>1348</v>
      </c>
      <c r="H29" s="424" t="s">
        <v>484</v>
      </c>
      <c r="I29" s="787" t="s">
        <v>676</v>
      </c>
      <c r="L29" s="317" t="s">
        <v>1348</v>
      </c>
    </row>
    <row r="30" spans="1:12" ht="15" customHeight="1">
      <c r="A30" s="412"/>
      <c r="C30" s="86"/>
      <c r="D30" s="117"/>
      <c r="E30" s="430" t="s">
        <v>331</v>
      </c>
      <c r="F30" s="426"/>
      <c r="G30" s="426"/>
      <c r="H30" s="427"/>
      <c r="I30" s="789"/>
    </row>
    <row r="31" spans="1:12" ht="59.25" customHeight="1">
      <c r="A31" s="412"/>
      <c r="B31" s="249">
        <v>3</v>
      </c>
      <c r="C31" s="86"/>
      <c r="D31" s="250" t="s">
        <v>72</v>
      </c>
      <c r="E31" s="807" t="s">
        <v>677</v>
      </c>
      <c r="F31" s="807"/>
      <c r="G31" s="807"/>
      <c r="H31" s="807"/>
      <c r="I31" s="556"/>
    </row>
    <row r="32" spans="1:12" ht="43.9" customHeight="1">
      <c r="A32" s="412"/>
      <c r="C32" s="86"/>
      <c r="D32" s="250" t="s">
        <v>478</v>
      </c>
      <c r="E32" s="425" t="s">
        <v>1343</v>
      </c>
      <c r="F32" s="424"/>
      <c r="G32" s="424" t="s">
        <v>484</v>
      </c>
      <c r="H32" s="414" t="s">
        <v>1352</v>
      </c>
      <c r="I32" s="787" t="s">
        <v>514</v>
      </c>
    </row>
    <row r="33" spans="1:12" ht="15" customHeight="1">
      <c r="A33" s="412"/>
      <c r="C33" s="86"/>
      <c r="D33" s="117"/>
      <c r="E33" s="429" t="s">
        <v>331</v>
      </c>
      <c r="F33" s="426"/>
      <c r="G33" s="426"/>
      <c r="H33" s="427"/>
      <c r="I33" s="789"/>
    </row>
    <row r="34" spans="1:12" s="229" customFormat="1" ht="3" customHeight="1">
      <c r="A34" s="412"/>
      <c r="K34" s="418"/>
      <c r="L34" s="418"/>
    </row>
    <row r="35" spans="1:12" ht="24.75" customHeight="1">
      <c r="D35" s="428">
        <v>1</v>
      </c>
      <c r="E35" s="734" t="s">
        <v>678</v>
      </c>
      <c r="F35" s="734"/>
      <c r="G35" s="734"/>
      <c r="H35" s="734"/>
      <c r="I35" s="734"/>
    </row>
  </sheetData>
  <sheetProtection password="FA9C" sheet="1" objects="1" scenarios="1" formatColumns="0" formatRows="0"/>
  <mergeCells count="18">
    <mergeCell ref="E35:I35"/>
    <mergeCell ref="E31:H31"/>
    <mergeCell ref="E21:H21"/>
    <mergeCell ref="E25:H25"/>
    <mergeCell ref="E28:H28"/>
    <mergeCell ref="I22:I24"/>
    <mergeCell ref="I26:I27"/>
    <mergeCell ref="I29:I30"/>
    <mergeCell ref="I32:I33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G22:G23 I26 I29 E15 E18 E22 G26 G18 E29 E26 I32 E32 G12 I15 I18 E12 I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2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9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hyperlinks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4455e802-3fc0-4e48-a860-c25b4235a9d9"/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454c0a22-2a3d-4321-a3df-8f4b78e2d671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80c3a6aa-0407-40b2-b21a-4d5c57b4853c"/>
    <hyperlink ref="H32" location="'Форма 3.10'!$H$32" tooltip="Кликните по гиперссылке, чтобы перейти по гиперссылке или отредактировать её" display="https://portal.eias.ru/Portal/DownloadPage.aspx?type=12&amp;guid=80c3a6aa-0407-40b2-b21a-4d5c57b4853c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10" t="s">
        <v>512</v>
      </c>
      <c r="E5" s="810"/>
      <c r="F5" s="810"/>
      <c r="G5" s="810"/>
      <c r="H5" s="810"/>
      <c r="I5" s="810"/>
      <c r="J5" s="810"/>
      <c r="K5" s="600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12" t="s">
        <v>480</v>
      </c>
      <c r="E8" s="812"/>
      <c r="F8" s="812"/>
      <c r="G8" s="812"/>
      <c r="H8" s="812"/>
      <c r="I8" s="812"/>
      <c r="J8" s="812"/>
      <c r="K8" s="812" t="s">
        <v>481</v>
      </c>
    </row>
    <row r="9" spans="1:14">
      <c r="D9" s="812" t="s">
        <v>95</v>
      </c>
      <c r="E9" s="812" t="s">
        <v>517</v>
      </c>
      <c r="F9" s="812"/>
      <c r="G9" s="812" t="s">
        <v>518</v>
      </c>
      <c r="H9" s="812"/>
      <c r="I9" s="812"/>
      <c r="J9" s="812"/>
      <c r="K9" s="812"/>
    </row>
    <row r="10" spans="1:14" ht="22.5">
      <c r="D10" s="812"/>
      <c r="E10" s="142" t="s">
        <v>519</v>
      </c>
      <c r="F10" s="142" t="s">
        <v>425</v>
      </c>
      <c r="G10" s="142" t="s">
        <v>425</v>
      </c>
      <c r="H10" s="142" t="s">
        <v>519</v>
      </c>
      <c r="I10" s="142" t="s">
        <v>520</v>
      </c>
      <c r="J10" s="142" t="s">
        <v>482</v>
      </c>
      <c r="K10" s="812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4"/>
      <c r="F12" s="450"/>
      <c r="G12" s="450"/>
      <c r="H12" s="450"/>
      <c r="I12" s="642"/>
      <c r="J12" s="451"/>
      <c r="K12" s="787" t="s">
        <v>521</v>
      </c>
      <c r="M12" s="620" t="str">
        <f>IF(ISERROR(INDEX(kind_of_nameforms,MATCH(E12,kind_of_forms,0),1)),"",INDEX(kind_of_nameforms,MATCH(E12,kind_of_forms,0),1))</f>
        <v/>
      </c>
      <c r="N12" s="621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4"/>
      <c r="K13" s="789"/>
    </row>
    <row r="14" spans="1:14" ht="3" customHeight="1">
      <c r="A14" s="136"/>
      <c r="B14" s="136"/>
      <c r="C14" s="136"/>
    </row>
    <row r="15" spans="1:14" ht="27.75" customHeight="1">
      <c r="E15" s="811" t="s">
        <v>631</v>
      </c>
      <c r="F15" s="811"/>
      <c r="G15" s="811"/>
      <c r="H15" s="811"/>
      <c r="I15" s="811"/>
      <c r="J15" s="811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ColWidth="9.140625"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694" t="s">
        <v>317</v>
      </c>
      <c r="E7" s="696"/>
      <c r="F7" s="602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70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1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2"/>
      <c r="E13" s="573" t="s">
        <v>180</v>
      </c>
    </row>
    <row r="14" spans="3:9" ht="3" customHeight="1"/>
    <row r="15" spans="3:9" ht="22.5" customHeight="1">
      <c r="C15" s="223"/>
      <c r="D15" s="813" t="s">
        <v>318</v>
      </c>
      <c r="E15" s="813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ColWidth="9.140625"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4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10" t="s">
        <v>58</v>
      </c>
      <c r="E7" s="810"/>
      <c r="F7" s="602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ColWidth="9.140625"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14" t="s">
        <v>59</v>
      </c>
      <c r="C2" s="814"/>
      <c r="D2" s="814"/>
      <c r="E2" s="603"/>
    </row>
    <row r="3" spans="2:5" ht="3" customHeight="1"/>
    <row r="4" spans="2:5" ht="21.75" customHeight="1" thickBot="1">
      <c r="B4" s="666" t="s">
        <v>1</v>
      </c>
      <c r="C4" s="666" t="s">
        <v>94</v>
      </c>
      <c r="D4" s="666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73"/>
  <sheetViews>
    <sheetView showGridLines="0" workbookViewId="0"/>
  </sheetViews>
  <sheetFormatPr defaultRowHeight="11.25"/>
  <sheetData>
    <row r="1" spans="1:1">
      <c r="A1" s="641">
        <f>IF('Форма 3.2 | Т-ВО'!$O$22="",1,0)</f>
        <v>0</v>
      </c>
    </row>
    <row r="2" spans="1:1">
      <c r="A2" s="641">
        <f>IF('Форма 3.2 | Т-ВО'!$R$23="",1,0)</f>
        <v>0</v>
      </c>
    </row>
    <row r="3" spans="1:1">
      <c r="A3" s="641">
        <f>IF('Форма 3.2 | Т-ВО'!$T$23="",1,0)</f>
        <v>0</v>
      </c>
    </row>
    <row r="4" spans="1:1">
      <c r="A4" s="641">
        <f>IF('Форма 3.2 | Т-ВО'!$S$23="",1,0)</f>
        <v>0</v>
      </c>
    </row>
    <row r="5" spans="1:1">
      <c r="A5" s="641">
        <f>IF('Форма 3.2 | Т-ВО'!$U$23="",1,0)</f>
        <v>0</v>
      </c>
    </row>
    <row r="6" spans="1:1">
      <c r="A6" s="641">
        <f>IF('Форма 3.2 | Т-транс'!$O$22="",1,0)</f>
        <v>1</v>
      </c>
    </row>
    <row r="7" spans="1:1">
      <c r="A7" s="641">
        <f>IF('Форма 3.2 | Т-транс'!$R$23="",1,0)</f>
        <v>1</v>
      </c>
    </row>
    <row r="8" spans="1:1">
      <c r="A8" s="641">
        <f>IF('Форма 3.2 | Т-транс'!$T$23="",1,0)</f>
        <v>1</v>
      </c>
    </row>
    <row r="9" spans="1:1">
      <c r="A9" s="641">
        <f>IF('Форма 3.2 | Т-транс'!$S$23="",1,0)</f>
        <v>0</v>
      </c>
    </row>
    <row r="10" spans="1:1">
      <c r="A10" s="641">
        <f>IF('Форма 3.2 | Т-транс'!$U$23="",1,0)</f>
        <v>0</v>
      </c>
    </row>
    <row r="11" spans="1:1">
      <c r="A11" s="641">
        <f>IF('Форма 3.4 | Т-подкл(инд)'!$M$22="",1,0)</f>
        <v>1</v>
      </c>
    </row>
    <row r="12" spans="1:1">
      <c r="A12" s="641">
        <f>IF('Форма 3.4 | Т-подкл(инд)'!$Q$22="",1,0)</f>
        <v>1</v>
      </c>
    </row>
    <row r="13" spans="1:1">
      <c r="A13" s="641">
        <f>IF('Форма 3.4 | Т-подкл(инд)'!$AD$22="",1,0)</f>
        <v>1</v>
      </c>
    </row>
    <row r="14" spans="1:1">
      <c r="A14" s="641">
        <f>IF('Форма 3.4 | Т-подкл(инд)'!$AE$22="",1,0)</f>
        <v>1</v>
      </c>
    </row>
    <row r="15" spans="1:1">
      <c r="A15" s="641">
        <f>IF('Форма 3.4 | Т-подкл(инд)'!$AF$22="",1,0)</f>
        <v>1</v>
      </c>
    </row>
    <row r="16" spans="1:1">
      <c r="A16" s="641">
        <f>IF('Форма 3.4 | Т-подкл(инд)'!$AG$22="",1,0)</f>
        <v>1</v>
      </c>
    </row>
    <row r="17" spans="1:1">
      <c r="A17" s="641">
        <f>IF('Форма 3.4 | Т-подкл(инд)'!$AH$22="",1,0)</f>
        <v>1</v>
      </c>
    </row>
    <row r="18" spans="1:1">
      <c r="A18" s="641">
        <f>IF('Форма 3.4 | Т-подкл(инд)'!$AJ$22="",1,0)</f>
        <v>1</v>
      </c>
    </row>
    <row r="19" spans="1:1">
      <c r="A19" s="641">
        <f>IF('Форма 3.4 | Т-подкл(инд)'!$N$22="",1,0)</f>
        <v>0</v>
      </c>
    </row>
    <row r="20" spans="1:1">
      <c r="A20" s="641">
        <f>IF('Форма 3.4 | Т-подкл(инд)'!$R$22="",1,0)</f>
        <v>0</v>
      </c>
    </row>
    <row r="21" spans="1:1">
      <c r="A21" s="641">
        <f>IF('Форма 3.4 | Т-подкл(инд)'!$V$22="",1,0)</f>
        <v>0</v>
      </c>
    </row>
    <row r="22" spans="1:1">
      <c r="A22" s="641">
        <f>IF('Форма 3.4 | Т-подкл(инд)'!$Z$22="",1,0)</f>
        <v>0</v>
      </c>
    </row>
    <row r="23" spans="1:1">
      <c r="A23" s="641">
        <f>IF('Форма 3.4 | Т-подкл(инд)'!$AI$22="",1,0)</f>
        <v>0</v>
      </c>
    </row>
    <row r="24" spans="1:1">
      <c r="A24" s="641">
        <f>IF('Форма 3.4 | Т-подкл(инд)'!$AK$22="",1,0)</f>
        <v>0</v>
      </c>
    </row>
    <row r="25" spans="1:1">
      <c r="A25" s="641">
        <f>IF('Форма 3.4 | Т-подкл'!$P$22="",1,0)</f>
        <v>1</v>
      </c>
    </row>
    <row r="26" spans="1:1">
      <c r="A26" s="641">
        <f>IF('Форма 3.4 | Т-подкл'!$AC$22="",1,0)</f>
        <v>1</v>
      </c>
    </row>
    <row r="27" spans="1:1">
      <c r="A27" s="641">
        <f>IF('Форма 3.4 | Т-подкл'!$AD$22="",1,0)</f>
        <v>1</v>
      </c>
    </row>
    <row r="28" spans="1:1">
      <c r="A28" s="641">
        <f>IF('Форма 3.4 | Т-подкл'!$AE$22="",1,0)</f>
        <v>1</v>
      </c>
    </row>
    <row r="29" spans="1:1">
      <c r="A29" s="641">
        <f>IF('Форма 3.4 | Т-подкл'!$AF$22="",1,0)</f>
        <v>1</v>
      </c>
    </row>
    <row r="30" spans="1:1">
      <c r="A30" s="641">
        <f>IF('Форма 3.4 | Т-подкл'!$AG$22="",1,0)</f>
        <v>1</v>
      </c>
    </row>
    <row r="31" spans="1:1">
      <c r="A31" s="641">
        <f>IF('Форма 3.4 | Т-подкл'!$AI$22="",1,0)</f>
        <v>1</v>
      </c>
    </row>
    <row r="32" spans="1:1">
      <c r="A32" s="641">
        <f>IF('Форма 3.4 | Т-подкл'!$Q$22="",1,0)</f>
        <v>0</v>
      </c>
    </row>
    <row r="33" spans="1:1">
      <c r="A33" s="641">
        <f>IF('Форма 3.4 | Т-подкл'!$U$22="",1,0)</f>
        <v>0</v>
      </c>
    </row>
    <row r="34" spans="1:1">
      <c r="A34" s="641">
        <f>IF('Форма 3.4 | Т-подкл'!$Y$22="",1,0)</f>
        <v>0</v>
      </c>
    </row>
    <row r="35" spans="1:1">
      <c r="A35" s="641">
        <f>IF('Форма 3.4 | Т-подкл'!$AH$22="",1,0)</f>
        <v>0</v>
      </c>
    </row>
    <row r="36" spans="1:1">
      <c r="A36" s="641">
        <f>IF('Форма 3.4 | Т-подкл'!$AJ$22="",1,0)</f>
        <v>0</v>
      </c>
    </row>
    <row r="37" spans="1:1">
      <c r="A37" s="641">
        <f>IF('Форма 3.9'!$E$12="",1,0)</f>
        <v>0</v>
      </c>
    </row>
    <row r="38" spans="1:1">
      <c r="A38" s="641">
        <f>IF('Форма 3.9'!$F$12="",1,0)</f>
        <v>0</v>
      </c>
    </row>
    <row r="39" spans="1:1">
      <c r="A39" s="641">
        <f>IF('Форма 3.10'!$G$11="",1,0)</f>
        <v>0</v>
      </c>
    </row>
    <row r="40" spans="1:1">
      <c r="A40" s="641">
        <f>IF('Форма 3.10'!$G$12="",1,0)</f>
        <v>0</v>
      </c>
    </row>
    <row r="41" spans="1:1">
      <c r="A41" s="641">
        <f>IF('Форма 3.10'!$H$12="",1,0)</f>
        <v>0</v>
      </c>
    </row>
    <row r="42" spans="1:1">
      <c r="A42" s="641">
        <f>IF('Форма 3.10'!$H$13="",1,0)</f>
        <v>0</v>
      </c>
    </row>
    <row r="43" spans="1:1">
      <c r="A43" s="641">
        <f>IF('Форма 3.10'!$E$15="",1,0)</f>
        <v>0</v>
      </c>
    </row>
    <row r="44" spans="1:1">
      <c r="A44" s="641">
        <f>IF('Форма 3.10'!$H$15="",1,0)</f>
        <v>0</v>
      </c>
    </row>
    <row r="45" spans="1:1">
      <c r="A45" s="641">
        <f>IF('Форма 3.10'!$G$18="",1,0)</f>
        <v>0</v>
      </c>
    </row>
    <row r="46" spans="1:1">
      <c r="A46" s="641">
        <f>IF('Форма 3.10'!$G$22="",1,0)</f>
        <v>0</v>
      </c>
    </row>
    <row r="47" spans="1:1">
      <c r="A47" s="641">
        <f>IF('Форма 3.10'!$G$26="",1,0)</f>
        <v>0</v>
      </c>
    </row>
    <row r="48" spans="1:1">
      <c r="A48" s="641">
        <f>IF('Форма 3.10'!$E$32="",1,0)</f>
        <v>0</v>
      </c>
    </row>
    <row r="49" spans="1:1">
      <c r="A49" s="641">
        <f>IF('Форма 3.10'!$H$32="",1,0)</f>
        <v>0</v>
      </c>
    </row>
    <row r="50" spans="1:1">
      <c r="A50" s="641">
        <f>IF('Форма 3.10'!$G$29="",1,0)</f>
        <v>0</v>
      </c>
    </row>
    <row r="51" spans="1:1">
      <c r="A51" s="641">
        <f>IF('Форма 1.0.2'!$E$12="",1,0)</f>
        <v>1</v>
      </c>
    </row>
    <row r="52" spans="1:1">
      <c r="A52" s="641">
        <f>IF('Форма 1.0.2'!$F$12="",1,0)</f>
        <v>1</v>
      </c>
    </row>
    <row r="53" spans="1:1">
      <c r="A53" s="641">
        <f>IF('Форма 1.0.2'!$G$12="",1,0)</f>
        <v>1</v>
      </c>
    </row>
    <row r="54" spans="1:1">
      <c r="A54" s="641">
        <f>IF('Форма 1.0.2'!$H$12="",1,0)</f>
        <v>1</v>
      </c>
    </row>
    <row r="55" spans="1:1">
      <c r="A55" s="641">
        <f>IF('Форма 1.0.2'!$I$12="",1,0)</f>
        <v>1</v>
      </c>
    </row>
    <row r="56" spans="1:1">
      <c r="A56" s="641">
        <f>IF('Форма 1.0.2'!$J$12="",1,0)</f>
        <v>1</v>
      </c>
    </row>
    <row r="57" spans="1:1">
      <c r="A57" s="641">
        <f>IF('Сведения об изменении'!$E$12="",1,0)</f>
        <v>1</v>
      </c>
    </row>
    <row r="58" spans="1:1">
      <c r="A58" s="643">
        <f>IF('Форма 3.9'!$F$15="",1,0)</f>
        <v>0</v>
      </c>
    </row>
    <row r="59" spans="1:1">
      <c r="A59" s="643">
        <f>IF('Форма 3.9'!$E$15="",1,0)</f>
        <v>0</v>
      </c>
    </row>
    <row r="60" spans="1:1">
      <c r="A60" s="643">
        <f>IF(Территории!$E$12="",1,0)</f>
        <v>0</v>
      </c>
    </row>
    <row r="61" spans="1:1">
      <c r="A61" s="643">
        <f>IF('Перечень тарифов'!$E$21="",1,0)</f>
        <v>0</v>
      </c>
    </row>
    <row r="62" spans="1:1">
      <c r="A62" s="643">
        <f>IF('Перечень тарифов'!$F$21="",1,0)</f>
        <v>0</v>
      </c>
    </row>
    <row r="63" spans="1:1">
      <c r="A63" s="643">
        <f>IF('Перечень тарифов'!$G$21="",1,0)</f>
        <v>0</v>
      </c>
    </row>
    <row r="64" spans="1:1">
      <c r="A64" s="643">
        <f>IF('Перечень тарифов'!$K$21="",1,0)</f>
        <v>0</v>
      </c>
    </row>
    <row r="65" spans="1:1">
      <c r="A65" s="643">
        <f>IF('Перечень тарифов'!$O$21="",1,0)</f>
        <v>0</v>
      </c>
    </row>
    <row r="66" spans="1:1">
      <c r="A66" s="643">
        <f>IF('Форма 3.2 | Т-ВО'!$O$23="",1,0)</f>
        <v>0</v>
      </c>
    </row>
    <row r="67" spans="1:1">
      <c r="A67" s="643">
        <f>IF('Форма 3.2 | Т-ВО'!$O$26="",1,0)</f>
        <v>0</v>
      </c>
    </row>
    <row r="68" spans="1:1">
      <c r="A68" s="643">
        <f>IF('Форма 3.2 | Т-ВО'!$O$27="",1,0)</f>
        <v>0</v>
      </c>
    </row>
    <row r="69" spans="1:1">
      <c r="A69" s="643">
        <f>IF('Форма 3.2 | Т-ВО'!$R$27="",1,0)</f>
        <v>0</v>
      </c>
    </row>
    <row r="70" spans="1:1">
      <c r="A70" s="643">
        <f>IF('Форма 3.2 | Т-ВО'!$T$27="",1,0)</f>
        <v>0</v>
      </c>
    </row>
    <row r="71" spans="1:1">
      <c r="A71" s="643">
        <f>IF('Форма 3.2 | Т-ВО'!$S$27="",1,0)</f>
        <v>0</v>
      </c>
    </row>
    <row r="72" spans="1:1">
      <c r="A72" s="643">
        <f>IF('Форма 3.2 | Т-ВО'!$U$27="",1,0)</f>
        <v>0</v>
      </c>
    </row>
    <row r="73" spans="1:1">
      <c r="A73" s="664">
        <f>IF('Форма 3.10'!$G$23="",1,0)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ColWidth="9.140625" defaultRowHeight="11.25"/>
  <cols>
    <col min="1" max="16384" width="9.140625" style="665"/>
  </cols>
  <sheetData>
    <row r="1" spans="1:3">
      <c r="A1" s="665" t="s">
        <v>548</v>
      </c>
      <c r="B1" s="665" t="s">
        <v>549</v>
      </c>
      <c r="C1" s="665" t="s">
        <v>70</v>
      </c>
    </row>
    <row r="2" spans="1:3">
      <c r="A2" s="665">
        <v>4189678</v>
      </c>
      <c r="B2" s="665" t="s">
        <v>926</v>
      </c>
      <c r="C2" s="665" t="s">
        <v>927</v>
      </c>
    </row>
    <row r="3" spans="1:3">
      <c r="A3" s="665">
        <v>4190415</v>
      </c>
      <c r="B3" s="665" t="s">
        <v>928</v>
      </c>
      <c r="C3" s="665" t="s">
        <v>927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ColWidth="9.140625"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5" t="s">
        <v>1335</v>
      </c>
    </row>
    <row r="4" spans="2:2">
      <c r="B4" s="495" t="s">
        <v>552</v>
      </c>
    </row>
    <row r="5" spans="2:2">
      <c r="B5" s="495" t="s">
        <v>553</v>
      </c>
    </row>
    <row r="6" spans="2:2">
      <c r="B6" s="495" t="s">
        <v>554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ColWidth="9.140625" defaultRowHeight="11.25"/>
  <cols>
    <col min="1" max="1" width="9.140625" style="420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ColWidth="9.140625"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ColWidth="9.140625" defaultRowHeight="11.25"/>
  <cols>
    <col min="1" max="1" width="9.140625" style="665"/>
    <col min="2" max="2" width="65.28515625" style="665" customWidth="1"/>
    <col min="3" max="3" width="41" style="665" customWidth="1"/>
    <col min="4" max="16384" width="9.140625" style="665"/>
  </cols>
  <sheetData>
    <row r="1" spans="1:2">
      <c r="A1" s="665" t="s">
        <v>333</v>
      </c>
      <c r="B1" s="665" t="s">
        <v>334</v>
      </c>
    </row>
    <row r="2" spans="1:2">
      <c r="A2" s="665">
        <v>4213771</v>
      </c>
      <c r="B2" s="665" t="s">
        <v>637</v>
      </c>
    </row>
    <row r="3" spans="1:2">
      <c r="A3" s="665">
        <v>4213772</v>
      </c>
      <c r="B3" s="665" t="s">
        <v>644</v>
      </c>
    </row>
    <row r="4" spans="1:2">
      <c r="A4" s="665">
        <v>4213773</v>
      </c>
      <c r="B4" s="665" t="s">
        <v>638</v>
      </c>
    </row>
    <row r="5" spans="1:2">
      <c r="A5" s="665">
        <v>4213774</v>
      </c>
      <c r="B5" s="665" t="s">
        <v>639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ColWidth="9.140625" defaultRowHeight="11.25"/>
  <cols>
    <col min="1" max="1" width="9.140625" style="665"/>
    <col min="2" max="2" width="65.28515625" style="665" customWidth="1"/>
    <col min="3" max="3" width="41" style="665" customWidth="1"/>
    <col min="4" max="16384" width="9.140625" style="665"/>
  </cols>
  <sheetData>
    <row r="1" spans="1:2">
      <c r="A1" s="665" t="s">
        <v>333</v>
      </c>
      <c r="B1" s="665" t="s">
        <v>335</v>
      </c>
    </row>
    <row r="2" spans="1:2">
      <c r="A2" s="665">
        <v>4189714</v>
      </c>
      <c r="B2" s="665" t="s">
        <v>924</v>
      </c>
    </row>
    <row r="3" spans="1:2">
      <c r="A3" s="665">
        <v>4189713</v>
      </c>
      <c r="B3" s="665" t="s">
        <v>925</v>
      </c>
    </row>
    <row r="4" spans="1:2">
      <c r="A4" s="665">
        <v>4189712</v>
      </c>
      <c r="B4" s="665" t="s">
        <v>640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5"/>
  <sheetViews>
    <sheetView showGridLines="0" zoomScaleNormal="100" workbookViewId="0"/>
  </sheetViews>
  <sheetFormatPr defaultColWidth="9.140625"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612</v>
      </c>
    </row>
    <row r="3" spans="1:2">
      <c r="A3" t="s">
        <v>439</v>
      </c>
      <c r="B3" t="s">
        <v>523</v>
      </c>
    </row>
    <row r="4" spans="1:2">
      <c r="A4" t="s">
        <v>440</v>
      </c>
      <c r="B4" t="s">
        <v>452</v>
      </c>
    </row>
    <row r="5" spans="1:2">
      <c r="A5" t="s">
        <v>442</v>
      </c>
      <c r="B5" t="s">
        <v>453</v>
      </c>
    </row>
    <row r="6" spans="1:2">
      <c r="A6" t="s">
        <v>441</v>
      </c>
      <c r="B6" t="s">
        <v>454</v>
      </c>
    </row>
    <row r="7" spans="1:2">
      <c r="A7" t="s">
        <v>543</v>
      </c>
      <c r="B7" t="s">
        <v>524</v>
      </c>
    </row>
    <row r="8" spans="1:2">
      <c r="A8" t="s">
        <v>443</v>
      </c>
      <c r="B8" t="s">
        <v>455</v>
      </c>
    </row>
    <row r="9" spans="1:2">
      <c r="A9" t="s">
        <v>544</v>
      </c>
      <c r="B9" t="s">
        <v>456</v>
      </c>
    </row>
    <row r="10" spans="1:2">
      <c r="A10" t="s">
        <v>444</v>
      </c>
      <c r="B10" t="s">
        <v>457</v>
      </c>
    </row>
    <row r="11" spans="1:2">
      <c r="A11" t="s">
        <v>545</v>
      </c>
      <c r="B11" t="s">
        <v>338</v>
      </c>
    </row>
    <row r="12" spans="1:2">
      <c r="A12" t="s">
        <v>445</v>
      </c>
      <c r="B12" t="s">
        <v>64</v>
      </c>
    </row>
    <row r="13" spans="1:2">
      <c r="A13" t="s">
        <v>546</v>
      </c>
      <c r="B13" t="s">
        <v>406</v>
      </c>
    </row>
    <row r="14" spans="1:2">
      <c r="A14" t="s">
        <v>446</v>
      </c>
      <c r="B14" t="s">
        <v>466</v>
      </c>
    </row>
    <row r="15" spans="1:2">
      <c r="A15" t="s">
        <v>622</v>
      </c>
      <c r="B15" t="s">
        <v>253</v>
      </c>
    </row>
    <row r="16" spans="1:2">
      <c r="A16" t="s">
        <v>522</v>
      </c>
      <c r="B16" t="s">
        <v>77</v>
      </c>
    </row>
    <row r="17" spans="1:2">
      <c r="A17" t="s">
        <v>447</v>
      </c>
      <c r="B17" t="s">
        <v>66</v>
      </c>
    </row>
    <row r="18" spans="1:2">
      <c r="A18" t="s">
        <v>448</v>
      </c>
      <c r="B18" t="s">
        <v>78</v>
      </c>
    </row>
    <row r="19" spans="1:2">
      <c r="A19" t="s">
        <v>449</v>
      </c>
      <c r="B19" t="s">
        <v>458</v>
      </c>
    </row>
    <row r="20" spans="1:2">
      <c r="A20" t="s">
        <v>450</v>
      </c>
      <c r="B20" t="s">
        <v>76</v>
      </c>
    </row>
    <row r="21" spans="1:2">
      <c r="A21" t="s">
        <v>451</v>
      </c>
      <c r="B21" t="s">
        <v>65</v>
      </c>
    </row>
    <row r="22" spans="1:2">
      <c r="A22"/>
      <c r="B22" t="s">
        <v>67</v>
      </c>
    </row>
    <row r="23" spans="1:2">
      <c r="A23"/>
      <c r="B23" t="s">
        <v>404</v>
      </c>
    </row>
    <row r="24" spans="1:2">
      <c r="A24"/>
      <c r="B24" t="s">
        <v>79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613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547</v>
      </c>
    </row>
    <row r="34" spans="1:2">
      <c r="A34"/>
      <c r="B34" t="s">
        <v>525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08"/>
  <sheetViews>
    <sheetView showGridLines="0" zoomScaleNormal="100" workbookViewId="0"/>
  </sheetViews>
  <sheetFormatPr defaultColWidth="9.140625"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923</v>
      </c>
      <c r="B1" s="4" t="s">
        <v>931</v>
      </c>
      <c r="C1" s="4" t="s">
        <v>932</v>
      </c>
      <c r="D1" s="4" t="s">
        <v>933</v>
      </c>
      <c r="E1" s="4" t="s">
        <v>934</v>
      </c>
      <c r="F1" s="4" t="s">
        <v>935</v>
      </c>
      <c r="G1" s="4" t="s">
        <v>936</v>
      </c>
      <c r="H1" s="4" t="s">
        <v>937</v>
      </c>
      <c r="I1" s="4" t="s">
        <v>938</v>
      </c>
    </row>
    <row r="2" spans="1:10">
      <c r="A2" s="4">
        <v>1</v>
      </c>
      <c r="B2" s="4" t="s">
        <v>939</v>
      </c>
      <c r="C2" s="4" t="s">
        <v>171</v>
      </c>
      <c r="D2" s="4" t="s">
        <v>940</v>
      </c>
      <c r="E2" s="4" t="s">
        <v>941</v>
      </c>
      <c r="F2" s="4" t="s">
        <v>942</v>
      </c>
      <c r="G2" s="4" t="s">
        <v>943</v>
      </c>
      <c r="J2" s="4" t="s">
        <v>1323</v>
      </c>
    </row>
    <row r="3" spans="1:10">
      <c r="A3" s="4">
        <v>2</v>
      </c>
      <c r="B3" s="4" t="s">
        <v>939</v>
      </c>
      <c r="C3" s="4" t="s">
        <v>171</v>
      </c>
      <c r="D3" s="4" t="s">
        <v>944</v>
      </c>
      <c r="E3" s="4" t="s">
        <v>945</v>
      </c>
      <c r="F3" s="4" t="s">
        <v>946</v>
      </c>
      <c r="G3" s="4" t="s">
        <v>947</v>
      </c>
      <c r="J3" s="4" t="s">
        <v>1323</v>
      </c>
    </row>
    <row r="4" spans="1:10">
      <c r="A4" s="4">
        <v>3</v>
      </c>
      <c r="B4" s="4" t="s">
        <v>939</v>
      </c>
      <c r="C4" s="4" t="s">
        <v>171</v>
      </c>
      <c r="D4" s="4" t="s">
        <v>948</v>
      </c>
      <c r="E4" s="4" t="s">
        <v>949</v>
      </c>
      <c r="F4" s="4" t="s">
        <v>950</v>
      </c>
      <c r="G4" s="4" t="s">
        <v>951</v>
      </c>
      <c r="H4" s="4" t="s">
        <v>952</v>
      </c>
      <c r="J4" s="4" t="s">
        <v>1323</v>
      </c>
    </row>
    <row r="5" spans="1:10">
      <c r="A5" s="4">
        <v>4</v>
      </c>
      <c r="B5" s="4" t="s">
        <v>939</v>
      </c>
      <c r="C5" s="4" t="s">
        <v>171</v>
      </c>
      <c r="D5" s="4" t="s">
        <v>953</v>
      </c>
      <c r="E5" s="4" t="s">
        <v>954</v>
      </c>
      <c r="F5" s="4" t="s">
        <v>955</v>
      </c>
      <c r="G5" s="4" t="s">
        <v>956</v>
      </c>
      <c r="H5" s="4" t="s">
        <v>957</v>
      </c>
      <c r="J5" s="4" t="s">
        <v>1323</v>
      </c>
    </row>
    <row r="6" spans="1:10">
      <c r="A6" s="4">
        <v>5</v>
      </c>
      <c r="B6" s="4" t="s">
        <v>939</v>
      </c>
      <c r="C6" s="4" t="s">
        <v>171</v>
      </c>
      <c r="D6" s="4" t="s">
        <v>958</v>
      </c>
      <c r="E6" s="4" t="s">
        <v>959</v>
      </c>
      <c r="F6" s="4" t="s">
        <v>960</v>
      </c>
      <c r="G6" s="4" t="s">
        <v>961</v>
      </c>
      <c r="H6" s="4" t="s">
        <v>962</v>
      </c>
      <c r="J6" s="4" t="s">
        <v>1323</v>
      </c>
    </row>
    <row r="7" spans="1:10">
      <c r="A7" s="4">
        <v>6</v>
      </c>
      <c r="B7" s="4" t="s">
        <v>939</v>
      </c>
      <c r="C7" s="4" t="s">
        <v>171</v>
      </c>
      <c r="D7" s="4" t="s">
        <v>963</v>
      </c>
      <c r="E7" s="4" t="s">
        <v>964</v>
      </c>
      <c r="F7" s="4" t="s">
        <v>965</v>
      </c>
      <c r="G7" s="4" t="s">
        <v>966</v>
      </c>
      <c r="H7" s="4" t="s">
        <v>967</v>
      </c>
      <c r="J7" s="4" t="s">
        <v>1323</v>
      </c>
    </row>
    <row r="8" spans="1:10">
      <c r="A8" s="4">
        <v>7</v>
      </c>
      <c r="B8" s="4" t="s">
        <v>939</v>
      </c>
      <c r="C8" s="4" t="s">
        <v>171</v>
      </c>
      <c r="D8" s="4" t="s">
        <v>968</v>
      </c>
      <c r="E8" s="4" t="s">
        <v>964</v>
      </c>
      <c r="F8" s="4" t="s">
        <v>965</v>
      </c>
      <c r="G8" s="4" t="s">
        <v>969</v>
      </c>
      <c r="J8" s="4" t="s">
        <v>1323</v>
      </c>
    </row>
    <row r="9" spans="1:10">
      <c r="A9" s="4">
        <v>8</v>
      </c>
      <c r="B9" s="4" t="s">
        <v>939</v>
      </c>
      <c r="C9" s="4" t="s">
        <v>171</v>
      </c>
      <c r="D9" s="4" t="s">
        <v>970</v>
      </c>
      <c r="E9" s="4" t="s">
        <v>971</v>
      </c>
      <c r="F9" s="4" t="s">
        <v>972</v>
      </c>
      <c r="G9" s="4" t="s">
        <v>973</v>
      </c>
      <c r="H9" s="4" t="s">
        <v>974</v>
      </c>
      <c r="J9" s="4" t="s">
        <v>1323</v>
      </c>
    </row>
    <row r="10" spans="1:10">
      <c r="A10" s="4">
        <v>9</v>
      </c>
      <c r="B10" s="4" t="s">
        <v>939</v>
      </c>
      <c r="C10" s="4" t="s">
        <v>171</v>
      </c>
      <c r="D10" s="4" t="s">
        <v>975</v>
      </c>
      <c r="E10" s="4" t="s">
        <v>976</v>
      </c>
      <c r="F10" s="4" t="s">
        <v>977</v>
      </c>
      <c r="G10" s="4" t="s">
        <v>978</v>
      </c>
      <c r="H10" s="4" t="s">
        <v>979</v>
      </c>
      <c r="J10" s="4" t="s">
        <v>1323</v>
      </c>
    </row>
    <row r="11" spans="1:10">
      <c r="A11" s="4">
        <v>10</v>
      </c>
      <c r="B11" s="4" t="s">
        <v>939</v>
      </c>
      <c r="C11" s="4" t="s">
        <v>171</v>
      </c>
      <c r="D11" s="4" t="s">
        <v>980</v>
      </c>
      <c r="E11" s="4" t="s">
        <v>981</v>
      </c>
      <c r="F11" s="4" t="s">
        <v>982</v>
      </c>
      <c r="G11" s="4" t="s">
        <v>983</v>
      </c>
      <c r="J11" s="4" t="s">
        <v>1323</v>
      </c>
    </row>
    <row r="12" spans="1:10">
      <c r="A12" s="4">
        <v>11</v>
      </c>
      <c r="B12" s="4" t="s">
        <v>939</v>
      </c>
      <c r="C12" s="4" t="s">
        <v>171</v>
      </c>
      <c r="D12" s="4" t="s">
        <v>984</v>
      </c>
      <c r="E12" s="4" t="s">
        <v>985</v>
      </c>
      <c r="F12" s="4" t="s">
        <v>986</v>
      </c>
      <c r="G12" s="4" t="s">
        <v>987</v>
      </c>
      <c r="J12" s="4" t="s">
        <v>1323</v>
      </c>
    </row>
    <row r="13" spans="1:10">
      <c r="A13" s="4">
        <v>12</v>
      </c>
      <c r="B13" s="4" t="s">
        <v>939</v>
      </c>
      <c r="C13" s="4" t="s">
        <v>171</v>
      </c>
      <c r="D13" s="4" t="s">
        <v>988</v>
      </c>
      <c r="E13" s="4" t="s">
        <v>989</v>
      </c>
      <c r="F13" s="4" t="s">
        <v>990</v>
      </c>
      <c r="G13" s="4" t="s">
        <v>991</v>
      </c>
      <c r="H13" s="4" t="s">
        <v>992</v>
      </c>
      <c r="J13" s="4" t="s">
        <v>1323</v>
      </c>
    </row>
    <row r="14" spans="1:10">
      <c r="A14" s="4">
        <v>13</v>
      </c>
      <c r="B14" s="4" t="s">
        <v>939</v>
      </c>
      <c r="C14" s="4" t="s">
        <v>171</v>
      </c>
      <c r="D14" s="4" t="s">
        <v>993</v>
      </c>
      <c r="E14" s="4" t="s">
        <v>994</v>
      </c>
      <c r="F14" s="4" t="s">
        <v>995</v>
      </c>
      <c r="G14" s="4" t="s">
        <v>996</v>
      </c>
      <c r="J14" s="4" t="s">
        <v>1323</v>
      </c>
    </row>
    <row r="15" spans="1:10">
      <c r="A15" s="4">
        <v>14</v>
      </c>
      <c r="B15" s="4" t="s">
        <v>939</v>
      </c>
      <c r="C15" s="4" t="s">
        <v>171</v>
      </c>
      <c r="D15" s="4" t="s">
        <v>997</v>
      </c>
      <c r="E15" s="4" t="s">
        <v>998</v>
      </c>
      <c r="F15" s="4" t="s">
        <v>999</v>
      </c>
      <c r="G15" s="4" t="s">
        <v>956</v>
      </c>
      <c r="J15" s="4" t="s">
        <v>1323</v>
      </c>
    </row>
    <row r="16" spans="1:10">
      <c r="A16" s="4">
        <v>15</v>
      </c>
      <c r="B16" s="4" t="s">
        <v>939</v>
      </c>
      <c r="C16" s="4" t="s">
        <v>171</v>
      </c>
      <c r="D16" s="4" t="s">
        <v>1000</v>
      </c>
      <c r="E16" s="4" t="s">
        <v>1001</v>
      </c>
      <c r="F16" s="4" t="s">
        <v>1002</v>
      </c>
      <c r="G16" s="4" t="s">
        <v>1003</v>
      </c>
      <c r="J16" s="4" t="s">
        <v>1323</v>
      </c>
    </row>
    <row r="17" spans="1:10">
      <c r="A17" s="4">
        <v>16</v>
      </c>
      <c r="B17" s="4" t="s">
        <v>939</v>
      </c>
      <c r="C17" s="4" t="s">
        <v>171</v>
      </c>
      <c r="D17" s="4" t="s">
        <v>1004</v>
      </c>
      <c r="E17" s="4" t="s">
        <v>1005</v>
      </c>
      <c r="F17" s="4" t="s">
        <v>1006</v>
      </c>
      <c r="G17" s="4" t="s">
        <v>1007</v>
      </c>
      <c r="J17" s="4" t="s">
        <v>1323</v>
      </c>
    </row>
    <row r="18" spans="1:10">
      <c r="A18" s="4">
        <v>17</v>
      </c>
      <c r="B18" s="4" t="s">
        <v>939</v>
      </c>
      <c r="C18" s="4" t="s">
        <v>171</v>
      </c>
      <c r="D18" s="4" t="s">
        <v>1008</v>
      </c>
      <c r="E18" s="4" t="s">
        <v>1009</v>
      </c>
      <c r="F18" s="4" t="s">
        <v>1010</v>
      </c>
      <c r="G18" s="4" t="s">
        <v>1011</v>
      </c>
      <c r="H18" s="4" t="s">
        <v>1012</v>
      </c>
      <c r="J18" s="4" t="s">
        <v>1323</v>
      </c>
    </row>
    <row r="19" spans="1:10">
      <c r="A19" s="4">
        <v>18</v>
      </c>
      <c r="B19" s="4" t="s">
        <v>939</v>
      </c>
      <c r="C19" s="4" t="s">
        <v>171</v>
      </c>
      <c r="D19" s="4" t="s">
        <v>1013</v>
      </c>
      <c r="E19" s="4" t="s">
        <v>1014</v>
      </c>
      <c r="F19" s="4" t="s">
        <v>1015</v>
      </c>
      <c r="G19" s="4" t="s">
        <v>1011</v>
      </c>
      <c r="H19" s="4" t="s">
        <v>1016</v>
      </c>
      <c r="J19" s="4" t="s">
        <v>1323</v>
      </c>
    </row>
    <row r="20" spans="1:10">
      <c r="A20" s="4">
        <v>19</v>
      </c>
      <c r="B20" s="4" t="s">
        <v>939</v>
      </c>
      <c r="C20" s="4" t="s">
        <v>171</v>
      </c>
      <c r="D20" s="4" t="s">
        <v>1017</v>
      </c>
      <c r="E20" s="4" t="s">
        <v>1018</v>
      </c>
      <c r="F20" s="4" t="s">
        <v>1019</v>
      </c>
      <c r="G20" s="4" t="s">
        <v>996</v>
      </c>
      <c r="J20" s="4" t="s">
        <v>1323</v>
      </c>
    </row>
    <row r="21" spans="1:10">
      <c r="A21" s="4">
        <v>20</v>
      </c>
      <c r="B21" s="4" t="s">
        <v>939</v>
      </c>
      <c r="C21" s="4" t="s">
        <v>171</v>
      </c>
      <c r="D21" s="4" t="s">
        <v>1020</v>
      </c>
      <c r="E21" s="4" t="s">
        <v>1021</v>
      </c>
      <c r="F21" s="4" t="s">
        <v>1022</v>
      </c>
      <c r="G21" s="4" t="s">
        <v>951</v>
      </c>
      <c r="J21" s="4" t="s">
        <v>1323</v>
      </c>
    </row>
    <row r="22" spans="1:10">
      <c r="A22" s="4">
        <v>21</v>
      </c>
      <c r="B22" s="4" t="s">
        <v>939</v>
      </c>
      <c r="C22" s="4" t="s">
        <v>171</v>
      </c>
      <c r="D22" s="4" t="s">
        <v>1023</v>
      </c>
      <c r="E22" s="4" t="s">
        <v>1024</v>
      </c>
      <c r="F22" s="4" t="s">
        <v>1025</v>
      </c>
      <c r="G22" s="4" t="s">
        <v>978</v>
      </c>
      <c r="J22" s="4" t="s">
        <v>1323</v>
      </c>
    </row>
    <row r="23" spans="1:10">
      <c r="A23" s="4">
        <v>22</v>
      </c>
      <c r="B23" s="4" t="s">
        <v>939</v>
      </c>
      <c r="C23" s="4" t="s">
        <v>171</v>
      </c>
      <c r="D23" s="4" t="s">
        <v>1026</v>
      </c>
      <c r="E23" s="4" t="s">
        <v>1027</v>
      </c>
      <c r="F23" s="4" t="s">
        <v>1028</v>
      </c>
      <c r="G23" s="4" t="s">
        <v>1029</v>
      </c>
      <c r="H23" s="4" t="s">
        <v>1030</v>
      </c>
      <c r="J23" s="4" t="s">
        <v>1323</v>
      </c>
    </row>
    <row r="24" spans="1:10">
      <c r="A24" s="4">
        <v>23</v>
      </c>
      <c r="B24" s="4" t="s">
        <v>939</v>
      </c>
      <c r="C24" s="4" t="s">
        <v>171</v>
      </c>
      <c r="D24" s="4" t="s">
        <v>1031</v>
      </c>
      <c r="E24" s="4" t="s">
        <v>1032</v>
      </c>
      <c r="F24" s="4" t="s">
        <v>1033</v>
      </c>
      <c r="G24" s="4" t="s">
        <v>1029</v>
      </c>
      <c r="H24" s="4" t="s">
        <v>1034</v>
      </c>
      <c r="J24" s="4" t="s">
        <v>1323</v>
      </c>
    </row>
    <row r="25" spans="1:10">
      <c r="A25" s="4">
        <v>24</v>
      </c>
      <c r="B25" s="4" t="s">
        <v>939</v>
      </c>
      <c r="C25" s="4" t="s">
        <v>171</v>
      </c>
      <c r="D25" s="4" t="s">
        <v>1035</v>
      </c>
      <c r="E25" s="4" t="s">
        <v>1036</v>
      </c>
      <c r="F25" s="4" t="s">
        <v>1037</v>
      </c>
      <c r="G25" s="4" t="s">
        <v>978</v>
      </c>
      <c r="H25" s="4" t="s">
        <v>1038</v>
      </c>
      <c r="J25" s="4" t="s">
        <v>1323</v>
      </c>
    </row>
    <row r="26" spans="1:10">
      <c r="A26" s="4">
        <v>25</v>
      </c>
      <c r="B26" s="4" t="s">
        <v>939</v>
      </c>
      <c r="C26" s="4" t="s">
        <v>171</v>
      </c>
      <c r="D26" s="4" t="s">
        <v>1039</v>
      </c>
      <c r="E26" s="4" t="s">
        <v>1040</v>
      </c>
      <c r="F26" s="4" t="s">
        <v>1041</v>
      </c>
      <c r="G26" s="4" t="s">
        <v>973</v>
      </c>
      <c r="H26" s="4" t="s">
        <v>1042</v>
      </c>
      <c r="J26" s="4" t="s">
        <v>1323</v>
      </c>
    </row>
    <row r="27" spans="1:10">
      <c r="A27" s="4">
        <v>26</v>
      </c>
      <c r="B27" s="4" t="s">
        <v>939</v>
      </c>
      <c r="C27" s="4" t="s">
        <v>171</v>
      </c>
      <c r="D27" s="4" t="s">
        <v>1043</v>
      </c>
      <c r="E27" s="4" t="s">
        <v>1044</v>
      </c>
      <c r="F27" s="4" t="s">
        <v>1045</v>
      </c>
      <c r="G27" s="4" t="s">
        <v>1046</v>
      </c>
      <c r="J27" s="4" t="s">
        <v>1323</v>
      </c>
    </row>
    <row r="28" spans="1:10">
      <c r="A28" s="4">
        <v>27</v>
      </c>
      <c r="B28" s="4" t="s">
        <v>939</v>
      </c>
      <c r="C28" s="4" t="s">
        <v>171</v>
      </c>
      <c r="D28" s="4" t="s">
        <v>1047</v>
      </c>
      <c r="E28" s="4" t="s">
        <v>1048</v>
      </c>
      <c r="F28" s="4" t="s">
        <v>1049</v>
      </c>
      <c r="G28" s="4" t="s">
        <v>1011</v>
      </c>
      <c r="J28" s="4" t="s">
        <v>1323</v>
      </c>
    </row>
    <row r="29" spans="1:10">
      <c r="A29" s="4">
        <v>28</v>
      </c>
      <c r="B29" s="4" t="s">
        <v>939</v>
      </c>
      <c r="C29" s="4" t="s">
        <v>171</v>
      </c>
      <c r="D29" s="4" t="s">
        <v>1050</v>
      </c>
      <c r="E29" s="4" t="s">
        <v>1051</v>
      </c>
      <c r="F29" s="4" t="s">
        <v>1052</v>
      </c>
      <c r="G29" s="4" t="s">
        <v>1053</v>
      </c>
      <c r="J29" s="4" t="s">
        <v>1323</v>
      </c>
    </row>
    <row r="30" spans="1:10">
      <c r="A30" s="4">
        <v>29</v>
      </c>
      <c r="B30" s="4" t="s">
        <v>939</v>
      </c>
      <c r="C30" s="4" t="s">
        <v>171</v>
      </c>
      <c r="D30" s="4" t="s">
        <v>1054</v>
      </c>
      <c r="E30" s="4" t="s">
        <v>1055</v>
      </c>
      <c r="F30" s="4" t="s">
        <v>1056</v>
      </c>
      <c r="G30" s="4" t="s">
        <v>1011</v>
      </c>
      <c r="J30" s="4" t="s">
        <v>1323</v>
      </c>
    </row>
    <row r="31" spans="1:10">
      <c r="A31" s="4">
        <v>30</v>
      </c>
      <c r="B31" s="4" t="s">
        <v>939</v>
      </c>
      <c r="C31" s="4" t="s">
        <v>171</v>
      </c>
      <c r="D31" s="4" t="s">
        <v>1057</v>
      </c>
      <c r="E31" s="4" t="s">
        <v>1058</v>
      </c>
      <c r="F31" s="4" t="s">
        <v>1059</v>
      </c>
      <c r="G31" s="4" t="s">
        <v>1060</v>
      </c>
      <c r="J31" s="4" t="s">
        <v>1323</v>
      </c>
    </row>
    <row r="32" spans="1:10">
      <c r="A32" s="4">
        <v>31</v>
      </c>
      <c r="B32" s="4" t="s">
        <v>939</v>
      </c>
      <c r="C32" s="4" t="s">
        <v>171</v>
      </c>
      <c r="D32" s="4" t="s">
        <v>1061</v>
      </c>
      <c r="E32" s="4" t="s">
        <v>1062</v>
      </c>
      <c r="F32" s="4" t="s">
        <v>1063</v>
      </c>
      <c r="G32" s="4" t="s">
        <v>943</v>
      </c>
      <c r="J32" s="4" t="s">
        <v>1323</v>
      </c>
    </row>
    <row r="33" spans="1:10">
      <c r="A33" s="4">
        <v>32</v>
      </c>
      <c r="B33" s="4" t="s">
        <v>939</v>
      </c>
      <c r="C33" s="4" t="s">
        <v>171</v>
      </c>
      <c r="D33" s="4" t="s">
        <v>1064</v>
      </c>
      <c r="E33" s="4" t="s">
        <v>1065</v>
      </c>
      <c r="F33" s="4" t="s">
        <v>1066</v>
      </c>
      <c r="G33" s="4" t="s">
        <v>1067</v>
      </c>
      <c r="J33" s="4" t="s">
        <v>1323</v>
      </c>
    </row>
    <row r="34" spans="1:10">
      <c r="A34" s="4">
        <v>33</v>
      </c>
      <c r="B34" s="4" t="s">
        <v>939</v>
      </c>
      <c r="C34" s="4" t="s">
        <v>171</v>
      </c>
      <c r="D34" s="4" t="s">
        <v>1068</v>
      </c>
      <c r="E34" s="4" t="s">
        <v>1069</v>
      </c>
      <c r="F34" s="4" t="s">
        <v>1070</v>
      </c>
      <c r="G34" s="4" t="s">
        <v>1071</v>
      </c>
      <c r="J34" s="4" t="s">
        <v>1323</v>
      </c>
    </row>
    <row r="35" spans="1:10">
      <c r="A35" s="4">
        <v>34</v>
      </c>
      <c r="B35" s="4" t="s">
        <v>939</v>
      </c>
      <c r="C35" s="4" t="s">
        <v>171</v>
      </c>
      <c r="D35" s="4" t="s">
        <v>1072</v>
      </c>
      <c r="E35" s="4" t="s">
        <v>1073</v>
      </c>
      <c r="F35" s="4" t="s">
        <v>1074</v>
      </c>
      <c r="G35" s="4" t="s">
        <v>991</v>
      </c>
      <c r="H35" s="4" t="s">
        <v>1075</v>
      </c>
      <c r="J35" s="4" t="s">
        <v>1323</v>
      </c>
    </row>
    <row r="36" spans="1:10">
      <c r="A36" s="4">
        <v>35</v>
      </c>
      <c r="B36" s="4" t="s">
        <v>939</v>
      </c>
      <c r="C36" s="4" t="s">
        <v>171</v>
      </c>
      <c r="D36" s="4" t="s">
        <v>1076</v>
      </c>
      <c r="E36" s="4" t="s">
        <v>1077</v>
      </c>
      <c r="F36" s="4" t="s">
        <v>1078</v>
      </c>
      <c r="G36" s="4" t="s">
        <v>973</v>
      </c>
      <c r="J36" s="4" t="s">
        <v>1323</v>
      </c>
    </row>
    <row r="37" spans="1:10">
      <c r="A37" s="4">
        <v>36</v>
      </c>
      <c r="B37" s="4" t="s">
        <v>939</v>
      </c>
      <c r="C37" s="4" t="s">
        <v>171</v>
      </c>
      <c r="D37" s="4" t="s">
        <v>1079</v>
      </c>
      <c r="E37" s="4" t="s">
        <v>1080</v>
      </c>
      <c r="F37" s="4" t="s">
        <v>1081</v>
      </c>
      <c r="G37" s="4" t="s">
        <v>943</v>
      </c>
      <c r="H37" s="4" t="s">
        <v>1082</v>
      </c>
      <c r="J37" s="4" t="s">
        <v>1323</v>
      </c>
    </row>
    <row r="38" spans="1:10">
      <c r="A38" s="4">
        <v>37</v>
      </c>
      <c r="B38" s="4" t="s">
        <v>939</v>
      </c>
      <c r="C38" s="4" t="s">
        <v>171</v>
      </c>
      <c r="D38" s="4" t="s">
        <v>1083</v>
      </c>
      <c r="E38" s="4" t="s">
        <v>1084</v>
      </c>
      <c r="F38" s="4" t="s">
        <v>1085</v>
      </c>
      <c r="G38" s="4" t="s">
        <v>1086</v>
      </c>
      <c r="J38" s="4" t="s">
        <v>1323</v>
      </c>
    </row>
    <row r="39" spans="1:10">
      <c r="A39" s="4">
        <v>38</v>
      </c>
      <c r="B39" s="4" t="s">
        <v>939</v>
      </c>
      <c r="C39" s="4" t="s">
        <v>171</v>
      </c>
      <c r="D39" s="4" t="s">
        <v>1087</v>
      </c>
      <c r="E39" s="4" t="s">
        <v>1088</v>
      </c>
      <c r="F39" s="4" t="s">
        <v>1089</v>
      </c>
      <c r="G39" s="4" t="s">
        <v>1053</v>
      </c>
      <c r="J39" s="4" t="s">
        <v>1323</v>
      </c>
    </row>
    <row r="40" spans="1:10">
      <c r="A40" s="4">
        <v>39</v>
      </c>
      <c r="B40" s="4" t="s">
        <v>939</v>
      </c>
      <c r="C40" s="4" t="s">
        <v>171</v>
      </c>
      <c r="D40" s="4" t="s">
        <v>1090</v>
      </c>
      <c r="E40" s="4" t="s">
        <v>1091</v>
      </c>
      <c r="F40" s="4" t="s">
        <v>1092</v>
      </c>
      <c r="G40" s="4" t="s">
        <v>1093</v>
      </c>
      <c r="J40" s="4" t="s">
        <v>1323</v>
      </c>
    </row>
    <row r="41" spans="1:10">
      <c r="A41" s="4">
        <v>40</v>
      </c>
      <c r="B41" s="4" t="s">
        <v>939</v>
      </c>
      <c r="C41" s="4" t="s">
        <v>171</v>
      </c>
      <c r="D41" s="4" t="s">
        <v>1094</v>
      </c>
      <c r="E41" s="4" t="s">
        <v>1095</v>
      </c>
      <c r="F41" s="4" t="s">
        <v>1096</v>
      </c>
      <c r="G41" s="4" t="s">
        <v>1097</v>
      </c>
      <c r="J41" s="4" t="s">
        <v>1323</v>
      </c>
    </row>
    <row r="42" spans="1:10">
      <c r="A42" s="4">
        <v>41</v>
      </c>
      <c r="B42" s="4" t="s">
        <v>939</v>
      </c>
      <c r="C42" s="4" t="s">
        <v>171</v>
      </c>
      <c r="D42" s="4" t="s">
        <v>1098</v>
      </c>
      <c r="E42" s="4" t="s">
        <v>1099</v>
      </c>
      <c r="F42" s="4" t="s">
        <v>1100</v>
      </c>
      <c r="G42" s="4" t="s">
        <v>1101</v>
      </c>
      <c r="H42" s="4" t="s">
        <v>1102</v>
      </c>
      <c r="J42" s="4" t="s">
        <v>1323</v>
      </c>
    </row>
    <row r="43" spans="1:10">
      <c r="A43" s="4">
        <v>42</v>
      </c>
      <c r="B43" s="4" t="s">
        <v>939</v>
      </c>
      <c r="C43" s="4" t="s">
        <v>171</v>
      </c>
      <c r="D43" s="4" t="s">
        <v>1103</v>
      </c>
      <c r="E43" s="4" t="s">
        <v>1104</v>
      </c>
      <c r="F43" s="4" t="s">
        <v>1105</v>
      </c>
      <c r="G43" s="4" t="s">
        <v>1106</v>
      </c>
      <c r="H43" s="4" t="s">
        <v>1107</v>
      </c>
      <c r="J43" s="4" t="s">
        <v>1323</v>
      </c>
    </row>
    <row r="44" spans="1:10">
      <c r="A44" s="4">
        <v>43</v>
      </c>
      <c r="B44" s="4" t="s">
        <v>939</v>
      </c>
      <c r="C44" s="4" t="s">
        <v>171</v>
      </c>
      <c r="D44" s="4" t="s">
        <v>1108</v>
      </c>
      <c r="E44" s="4" t="s">
        <v>1104</v>
      </c>
      <c r="F44" s="4" t="s">
        <v>1105</v>
      </c>
      <c r="G44" s="4" t="s">
        <v>1109</v>
      </c>
      <c r="J44" s="4" t="s">
        <v>1323</v>
      </c>
    </row>
    <row r="45" spans="1:10">
      <c r="A45" s="4">
        <v>44</v>
      </c>
      <c r="B45" s="4" t="s">
        <v>939</v>
      </c>
      <c r="C45" s="4" t="s">
        <v>171</v>
      </c>
      <c r="D45" s="4" t="s">
        <v>1110</v>
      </c>
      <c r="E45" s="4" t="s">
        <v>1111</v>
      </c>
      <c r="F45" s="4" t="s">
        <v>1112</v>
      </c>
      <c r="G45" s="4" t="s">
        <v>1113</v>
      </c>
      <c r="J45" s="4" t="s">
        <v>1323</v>
      </c>
    </row>
    <row r="46" spans="1:10">
      <c r="A46" s="4">
        <v>45</v>
      </c>
      <c r="B46" s="4" t="s">
        <v>939</v>
      </c>
      <c r="C46" s="4" t="s">
        <v>171</v>
      </c>
      <c r="D46" s="4" t="s">
        <v>1114</v>
      </c>
      <c r="E46" s="4" t="s">
        <v>1115</v>
      </c>
      <c r="F46" s="4" t="s">
        <v>1112</v>
      </c>
      <c r="G46" s="4" t="s">
        <v>1116</v>
      </c>
      <c r="J46" s="4" t="s">
        <v>1323</v>
      </c>
    </row>
    <row r="47" spans="1:10">
      <c r="A47" s="4">
        <v>46</v>
      </c>
      <c r="B47" s="4" t="s">
        <v>939</v>
      </c>
      <c r="C47" s="4" t="s">
        <v>171</v>
      </c>
      <c r="D47" s="4" t="s">
        <v>1117</v>
      </c>
      <c r="E47" s="4" t="s">
        <v>1118</v>
      </c>
      <c r="F47" s="4" t="s">
        <v>1112</v>
      </c>
      <c r="G47" s="4" t="s">
        <v>1119</v>
      </c>
      <c r="J47" s="4" t="s">
        <v>1323</v>
      </c>
    </row>
    <row r="48" spans="1:10">
      <c r="A48" s="4">
        <v>47</v>
      </c>
      <c r="B48" s="4" t="s">
        <v>939</v>
      </c>
      <c r="C48" s="4" t="s">
        <v>171</v>
      </c>
      <c r="D48" s="4" t="s">
        <v>1120</v>
      </c>
      <c r="E48" s="4" t="s">
        <v>1121</v>
      </c>
      <c r="F48" s="4" t="s">
        <v>1112</v>
      </c>
      <c r="G48" s="4" t="s">
        <v>1122</v>
      </c>
      <c r="J48" s="4" t="s">
        <v>1323</v>
      </c>
    </row>
    <row r="49" spans="1:10">
      <c r="A49" s="4">
        <v>48</v>
      </c>
      <c r="B49" s="4" t="s">
        <v>939</v>
      </c>
      <c r="C49" s="4" t="s">
        <v>171</v>
      </c>
      <c r="D49" s="4" t="s">
        <v>1123</v>
      </c>
      <c r="E49" s="4" t="s">
        <v>1124</v>
      </c>
      <c r="F49" s="4" t="s">
        <v>1112</v>
      </c>
      <c r="G49" s="4" t="s">
        <v>1125</v>
      </c>
      <c r="J49" s="4" t="s">
        <v>1323</v>
      </c>
    </row>
    <row r="50" spans="1:10">
      <c r="A50" s="4">
        <v>49</v>
      </c>
      <c r="B50" s="4" t="s">
        <v>939</v>
      </c>
      <c r="C50" s="4" t="s">
        <v>171</v>
      </c>
      <c r="D50" s="4" t="s">
        <v>1126</v>
      </c>
      <c r="E50" s="4" t="s">
        <v>1127</v>
      </c>
      <c r="F50" s="4" t="s">
        <v>1112</v>
      </c>
      <c r="G50" s="4" t="s">
        <v>1128</v>
      </c>
      <c r="J50" s="4" t="s">
        <v>1323</v>
      </c>
    </row>
    <row r="51" spans="1:10">
      <c r="A51" s="4">
        <v>50</v>
      </c>
      <c r="B51" s="4" t="s">
        <v>939</v>
      </c>
      <c r="C51" s="4" t="s">
        <v>171</v>
      </c>
      <c r="D51" s="4" t="s">
        <v>1129</v>
      </c>
      <c r="E51" s="4" t="s">
        <v>1130</v>
      </c>
      <c r="F51" s="4" t="s">
        <v>1112</v>
      </c>
      <c r="G51" s="4" t="s">
        <v>1131</v>
      </c>
      <c r="J51" s="4" t="s">
        <v>1323</v>
      </c>
    </row>
    <row r="52" spans="1:10">
      <c r="A52" s="4">
        <v>51</v>
      </c>
      <c r="B52" s="4" t="s">
        <v>939</v>
      </c>
      <c r="C52" s="4" t="s">
        <v>171</v>
      </c>
      <c r="D52" s="4" t="s">
        <v>1132</v>
      </c>
      <c r="E52" s="4" t="s">
        <v>1133</v>
      </c>
      <c r="F52" s="4" t="s">
        <v>1112</v>
      </c>
      <c r="G52" s="4" t="s">
        <v>1134</v>
      </c>
      <c r="J52" s="4" t="s">
        <v>1323</v>
      </c>
    </row>
    <row r="53" spans="1:10">
      <c r="A53" s="4">
        <v>52</v>
      </c>
      <c r="B53" s="4" t="s">
        <v>939</v>
      </c>
      <c r="C53" s="4" t="s">
        <v>171</v>
      </c>
      <c r="D53" s="4" t="s">
        <v>1135</v>
      </c>
      <c r="E53" s="4" t="s">
        <v>1136</v>
      </c>
      <c r="F53" s="4" t="s">
        <v>1112</v>
      </c>
      <c r="G53" s="4" t="s">
        <v>1137</v>
      </c>
      <c r="J53" s="4" t="s">
        <v>1323</v>
      </c>
    </row>
    <row r="54" spans="1:10">
      <c r="A54" s="4">
        <v>53</v>
      </c>
      <c r="B54" s="4" t="s">
        <v>939</v>
      </c>
      <c r="C54" s="4" t="s">
        <v>171</v>
      </c>
      <c r="D54" s="4" t="s">
        <v>1138</v>
      </c>
      <c r="E54" s="4" t="s">
        <v>1139</v>
      </c>
      <c r="F54" s="4" t="s">
        <v>1112</v>
      </c>
      <c r="G54" s="4" t="s">
        <v>1140</v>
      </c>
      <c r="J54" s="4" t="s">
        <v>1323</v>
      </c>
    </row>
    <row r="55" spans="1:10">
      <c r="A55" s="4">
        <v>54</v>
      </c>
      <c r="B55" s="4" t="s">
        <v>939</v>
      </c>
      <c r="C55" s="4" t="s">
        <v>171</v>
      </c>
      <c r="D55" s="4" t="s">
        <v>1141</v>
      </c>
      <c r="E55" s="4" t="s">
        <v>1142</v>
      </c>
      <c r="F55" s="4" t="s">
        <v>1006</v>
      </c>
      <c r="G55" s="4" t="s">
        <v>1143</v>
      </c>
      <c r="J55" s="4" t="s">
        <v>1323</v>
      </c>
    </row>
    <row r="56" spans="1:10">
      <c r="A56" s="4">
        <v>55</v>
      </c>
      <c r="B56" s="4" t="s">
        <v>939</v>
      </c>
      <c r="C56" s="4" t="s">
        <v>171</v>
      </c>
      <c r="D56" s="4" t="s">
        <v>1144</v>
      </c>
      <c r="E56" s="4" t="s">
        <v>1145</v>
      </c>
      <c r="F56" s="4" t="s">
        <v>1146</v>
      </c>
      <c r="G56" s="4" t="s">
        <v>1147</v>
      </c>
      <c r="J56" s="4" t="s">
        <v>1323</v>
      </c>
    </row>
    <row r="57" spans="1:10">
      <c r="A57" s="4">
        <v>56</v>
      </c>
      <c r="B57" s="4" t="s">
        <v>939</v>
      </c>
      <c r="C57" s="4" t="s">
        <v>171</v>
      </c>
      <c r="D57" s="4" t="s">
        <v>1148</v>
      </c>
      <c r="E57" s="4" t="s">
        <v>1149</v>
      </c>
      <c r="F57" s="4" t="s">
        <v>1146</v>
      </c>
      <c r="G57" s="4" t="s">
        <v>1150</v>
      </c>
      <c r="J57" s="4" t="s">
        <v>1323</v>
      </c>
    </row>
    <row r="58" spans="1:10">
      <c r="A58" s="4">
        <v>57</v>
      </c>
      <c r="B58" s="4" t="s">
        <v>939</v>
      </c>
      <c r="C58" s="4" t="s">
        <v>171</v>
      </c>
      <c r="D58" s="4" t="s">
        <v>1151</v>
      </c>
      <c r="E58" s="4" t="s">
        <v>1152</v>
      </c>
      <c r="F58" s="4" t="s">
        <v>1146</v>
      </c>
      <c r="G58" s="4" t="s">
        <v>1153</v>
      </c>
      <c r="J58" s="4" t="s">
        <v>1323</v>
      </c>
    </row>
    <row r="59" spans="1:10">
      <c r="A59" s="4">
        <v>58</v>
      </c>
      <c r="B59" s="4" t="s">
        <v>939</v>
      </c>
      <c r="C59" s="4" t="s">
        <v>171</v>
      </c>
      <c r="D59" s="4" t="s">
        <v>1154</v>
      </c>
      <c r="E59" s="4" t="s">
        <v>1155</v>
      </c>
      <c r="F59" s="4" t="s">
        <v>1156</v>
      </c>
      <c r="G59" s="4" t="s">
        <v>1157</v>
      </c>
      <c r="H59" s="4" t="s">
        <v>1158</v>
      </c>
      <c r="J59" s="4" t="s">
        <v>1323</v>
      </c>
    </row>
    <row r="60" spans="1:10">
      <c r="A60" s="4">
        <v>59</v>
      </c>
      <c r="B60" s="4" t="s">
        <v>939</v>
      </c>
      <c r="C60" s="4" t="s">
        <v>171</v>
      </c>
      <c r="D60" s="4" t="s">
        <v>1159</v>
      </c>
      <c r="E60" s="4" t="s">
        <v>1160</v>
      </c>
      <c r="F60" s="4" t="s">
        <v>1161</v>
      </c>
      <c r="G60" s="4" t="s">
        <v>1162</v>
      </c>
      <c r="J60" s="4" t="s">
        <v>1323</v>
      </c>
    </row>
    <row r="61" spans="1:10">
      <c r="A61" s="4">
        <v>60</v>
      </c>
      <c r="B61" s="4" t="s">
        <v>939</v>
      </c>
      <c r="C61" s="4" t="s">
        <v>171</v>
      </c>
      <c r="D61" s="4" t="s">
        <v>1163</v>
      </c>
      <c r="E61" s="4" t="s">
        <v>1164</v>
      </c>
      <c r="F61" s="4" t="s">
        <v>1165</v>
      </c>
      <c r="G61" s="4" t="s">
        <v>973</v>
      </c>
      <c r="J61" s="4" t="s">
        <v>1323</v>
      </c>
    </row>
    <row r="62" spans="1:10">
      <c r="A62" s="4">
        <v>61</v>
      </c>
      <c r="B62" s="4" t="s">
        <v>939</v>
      </c>
      <c r="C62" s="4" t="s">
        <v>171</v>
      </c>
      <c r="D62" s="4" t="s">
        <v>1166</v>
      </c>
      <c r="E62" s="4" t="s">
        <v>1167</v>
      </c>
      <c r="F62" s="4" t="s">
        <v>946</v>
      </c>
      <c r="G62" s="4" t="s">
        <v>1168</v>
      </c>
      <c r="J62" s="4" t="s">
        <v>1323</v>
      </c>
    </row>
    <row r="63" spans="1:10">
      <c r="A63" s="4">
        <v>62</v>
      </c>
      <c r="B63" s="4" t="s">
        <v>939</v>
      </c>
      <c r="C63" s="4" t="s">
        <v>171</v>
      </c>
      <c r="D63" s="4" t="s">
        <v>1169</v>
      </c>
      <c r="E63" s="4" t="s">
        <v>1170</v>
      </c>
      <c r="F63" s="4" t="s">
        <v>946</v>
      </c>
      <c r="G63" s="4" t="s">
        <v>1171</v>
      </c>
      <c r="J63" s="4" t="s">
        <v>1323</v>
      </c>
    </row>
    <row r="64" spans="1:10">
      <c r="A64" s="4">
        <v>63</v>
      </c>
      <c r="B64" s="4" t="s">
        <v>939</v>
      </c>
      <c r="C64" s="4" t="s">
        <v>171</v>
      </c>
      <c r="D64" s="4" t="s">
        <v>1172</v>
      </c>
      <c r="E64" s="4" t="s">
        <v>1173</v>
      </c>
      <c r="F64" s="4" t="s">
        <v>1174</v>
      </c>
      <c r="G64" s="4" t="s">
        <v>1175</v>
      </c>
      <c r="J64" s="4" t="s">
        <v>1323</v>
      </c>
    </row>
    <row r="65" spans="1:10">
      <c r="A65" s="4">
        <v>64</v>
      </c>
      <c r="B65" s="4" t="s">
        <v>939</v>
      </c>
      <c r="C65" s="4" t="s">
        <v>171</v>
      </c>
      <c r="D65" s="4" t="s">
        <v>1176</v>
      </c>
      <c r="E65" s="4" t="s">
        <v>1173</v>
      </c>
      <c r="F65" s="4" t="s">
        <v>1174</v>
      </c>
      <c r="G65" s="4" t="s">
        <v>1177</v>
      </c>
      <c r="H65" s="4" t="s">
        <v>1178</v>
      </c>
      <c r="J65" s="4" t="s">
        <v>1323</v>
      </c>
    </row>
    <row r="66" spans="1:10">
      <c r="A66" s="4">
        <v>65</v>
      </c>
      <c r="B66" s="4" t="s">
        <v>939</v>
      </c>
      <c r="C66" s="4" t="s">
        <v>171</v>
      </c>
      <c r="D66" s="4" t="s">
        <v>1179</v>
      </c>
      <c r="E66" s="4" t="s">
        <v>1180</v>
      </c>
      <c r="F66" s="4" t="s">
        <v>1181</v>
      </c>
      <c r="G66" s="4" t="s">
        <v>1071</v>
      </c>
      <c r="J66" s="4" t="s">
        <v>1323</v>
      </c>
    </row>
    <row r="67" spans="1:10">
      <c r="A67" s="4">
        <v>66</v>
      </c>
      <c r="B67" s="4" t="s">
        <v>939</v>
      </c>
      <c r="C67" s="4" t="s">
        <v>171</v>
      </c>
      <c r="D67" s="4" t="s">
        <v>1182</v>
      </c>
      <c r="E67" s="4" t="s">
        <v>1183</v>
      </c>
      <c r="F67" s="4" t="s">
        <v>1184</v>
      </c>
      <c r="G67" s="4" t="s">
        <v>983</v>
      </c>
      <c r="J67" s="4" t="s">
        <v>1323</v>
      </c>
    </row>
    <row r="68" spans="1:10">
      <c r="A68" s="4">
        <v>67</v>
      </c>
      <c r="B68" s="4" t="s">
        <v>939</v>
      </c>
      <c r="C68" s="4" t="s">
        <v>171</v>
      </c>
      <c r="D68" s="4" t="s">
        <v>1185</v>
      </c>
      <c r="E68" s="4" t="s">
        <v>1186</v>
      </c>
      <c r="F68" s="4" t="s">
        <v>1187</v>
      </c>
      <c r="G68" s="4" t="s">
        <v>1188</v>
      </c>
      <c r="J68" s="4" t="s">
        <v>1323</v>
      </c>
    </row>
    <row r="69" spans="1:10">
      <c r="A69" s="4">
        <v>68</v>
      </c>
      <c r="B69" s="4" t="s">
        <v>939</v>
      </c>
      <c r="C69" s="4" t="s">
        <v>171</v>
      </c>
      <c r="D69" s="4" t="s">
        <v>1189</v>
      </c>
      <c r="E69" s="4" t="s">
        <v>1190</v>
      </c>
      <c r="F69" s="4" t="s">
        <v>1191</v>
      </c>
      <c r="G69" s="4" t="s">
        <v>943</v>
      </c>
      <c r="H69" s="4" t="s">
        <v>1192</v>
      </c>
      <c r="J69" s="4" t="s">
        <v>1323</v>
      </c>
    </row>
    <row r="70" spans="1:10">
      <c r="A70" s="4">
        <v>69</v>
      </c>
      <c r="B70" s="4" t="s">
        <v>939</v>
      </c>
      <c r="C70" s="4" t="s">
        <v>171</v>
      </c>
      <c r="D70" s="4" t="s">
        <v>1193</v>
      </c>
      <c r="E70" s="4" t="s">
        <v>1194</v>
      </c>
      <c r="F70" s="4" t="s">
        <v>1195</v>
      </c>
      <c r="G70" s="4" t="s">
        <v>1086</v>
      </c>
      <c r="J70" s="4" t="s">
        <v>1323</v>
      </c>
    </row>
    <row r="71" spans="1:10">
      <c r="A71" s="4">
        <v>70</v>
      </c>
      <c r="B71" s="4" t="s">
        <v>939</v>
      </c>
      <c r="C71" s="4" t="s">
        <v>171</v>
      </c>
      <c r="D71" s="4" t="s">
        <v>1196</v>
      </c>
      <c r="E71" s="4" t="s">
        <v>1197</v>
      </c>
      <c r="F71" s="4" t="s">
        <v>1198</v>
      </c>
      <c r="G71" s="4" t="s">
        <v>1086</v>
      </c>
      <c r="J71" s="4" t="s">
        <v>1323</v>
      </c>
    </row>
    <row r="72" spans="1:10">
      <c r="A72" s="4">
        <v>71</v>
      </c>
      <c r="B72" s="4" t="s">
        <v>939</v>
      </c>
      <c r="C72" s="4" t="s">
        <v>171</v>
      </c>
      <c r="D72" s="4" t="s">
        <v>1199</v>
      </c>
      <c r="E72" s="4" t="s">
        <v>1200</v>
      </c>
      <c r="F72" s="4" t="s">
        <v>1201</v>
      </c>
      <c r="G72" s="4" t="s">
        <v>956</v>
      </c>
      <c r="H72" s="4" t="s">
        <v>1202</v>
      </c>
      <c r="J72" s="4" t="s">
        <v>1323</v>
      </c>
    </row>
    <row r="73" spans="1:10">
      <c r="A73" s="4">
        <v>72</v>
      </c>
      <c r="B73" s="4" t="s">
        <v>939</v>
      </c>
      <c r="C73" s="4" t="s">
        <v>171</v>
      </c>
      <c r="D73" s="4" t="s">
        <v>1203</v>
      </c>
      <c r="E73" s="4" t="s">
        <v>1204</v>
      </c>
      <c r="F73" s="4" t="s">
        <v>1205</v>
      </c>
      <c r="G73" s="4" t="s">
        <v>1046</v>
      </c>
      <c r="J73" s="4" t="s">
        <v>1323</v>
      </c>
    </row>
    <row r="74" spans="1:10">
      <c r="A74" s="4">
        <v>73</v>
      </c>
      <c r="B74" s="4" t="s">
        <v>939</v>
      </c>
      <c r="C74" s="4" t="s">
        <v>171</v>
      </c>
      <c r="D74" s="4" t="s">
        <v>1206</v>
      </c>
      <c r="E74" s="4" t="s">
        <v>1207</v>
      </c>
      <c r="F74" s="4" t="s">
        <v>1208</v>
      </c>
      <c r="G74" s="4" t="s">
        <v>1071</v>
      </c>
      <c r="J74" s="4" t="s">
        <v>1323</v>
      </c>
    </row>
    <row r="75" spans="1:10">
      <c r="A75" s="4">
        <v>74</v>
      </c>
      <c r="B75" s="4" t="s">
        <v>939</v>
      </c>
      <c r="C75" s="4" t="s">
        <v>171</v>
      </c>
      <c r="D75" s="4" t="s">
        <v>1209</v>
      </c>
      <c r="E75" s="4" t="s">
        <v>1210</v>
      </c>
      <c r="F75" s="4" t="s">
        <v>1211</v>
      </c>
      <c r="G75" s="4" t="s">
        <v>1046</v>
      </c>
      <c r="J75" s="4" t="s">
        <v>1323</v>
      </c>
    </row>
    <row r="76" spans="1:10">
      <c r="A76" s="4">
        <v>75</v>
      </c>
      <c r="B76" s="4" t="s">
        <v>939</v>
      </c>
      <c r="C76" s="4" t="s">
        <v>171</v>
      </c>
      <c r="D76" s="4" t="s">
        <v>1212</v>
      </c>
      <c r="E76" s="4" t="s">
        <v>1213</v>
      </c>
      <c r="F76" s="4" t="s">
        <v>1214</v>
      </c>
      <c r="G76" s="4" t="s">
        <v>1086</v>
      </c>
      <c r="J76" s="4" t="s">
        <v>1323</v>
      </c>
    </row>
    <row r="77" spans="1:10">
      <c r="A77" s="4">
        <v>76</v>
      </c>
      <c r="B77" s="4" t="s">
        <v>939</v>
      </c>
      <c r="C77" s="4" t="s">
        <v>171</v>
      </c>
      <c r="D77" s="4" t="s">
        <v>1215</v>
      </c>
      <c r="E77" s="4" t="s">
        <v>1216</v>
      </c>
      <c r="F77" s="4" t="s">
        <v>1217</v>
      </c>
      <c r="G77" s="4" t="s">
        <v>1218</v>
      </c>
      <c r="H77" s="4" t="s">
        <v>1219</v>
      </c>
      <c r="J77" s="4" t="s">
        <v>1323</v>
      </c>
    </row>
    <row r="78" spans="1:10">
      <c r="A78" s="4">
        <v>77</v>
      </c>
      <c r="B78" s="4" t="s">
        <v>939</v>
      </c>
      <c r="C78" s="4" t="s">
        <v>171</v>
      </c>
      <c r="D78" s="4" t="s">
        <v>1220</v>
      </c>
      <c r="E78" s="4" t="s">
        <v>1221</v>
      </c>
      <c r="F78" s="4" t="s">
        <v>1222</v>
      </c>
      <c r="G78" s="4" t="s">
        <v>1086</v>
      </c>
      <c r="J78" s="4" t="s">
        <v>1323</v>
      </c>
    </row>
    <row r="79" spans="1:10">
      <c r="A79" s="4">
        <v>78</v>
      </c>
      <c r="B79" s="4" t="s">
        <v>939</v>
      </c>
      <c r="C79" s="4" t="s">
        <v>171</v>
      </c>
      <c r="D79" s="4" t="s">
        <v>1223</v>
      </c>
      <c r="E79" s="4" t="s">
        <v>1224</v>
      </c>
      <c r="F79" s="4" t="s">
        <v>1006</v>
      </c>
      <c r="G79" s="4" t="s">
        <v>956</v>
      </c>
      <c r="J79" s="4" t="s">
        <v>1323</v>
      </c>
    </row>
    <row r="80" spans="1:10">
      <c r="A80" s="4">
        <v>79</v>
      </c>
      <c r="B80" s="4" t="s">
        <v>939</v>
      </c>
      <c r="C80" s="4" t="s">
        <v>171</v>
      </c>
      <c r="D80" s="4" t="s">
        <v>1225</v>
      </c>
      <c r="E80" s="4" t="s">
        <v>1226</v>
      </c>
      <c r="F80" s="4" t="s">
        <v>1227</v>
      </c>
      <c r="G80" s="4" t="s">
        <v>1228</v>
      </c>
      <c r="H80" s="4" t="s">
        <v>1229</v>
      </c>
      <c r="J80" s="4" t="s">
        <v>1323</v>
      </c>
    </row>
    <row r="81" spans="1:10">
      <c r="A81" s="4">
        <v>80</v>
      </c>
      <c r="B81" s="4" t="s">
        <v>939</v>
      </c>
      <c r="C81" s="4" t="s">
        <v>171</v>
      </c>
      <c r="D81" s="4" t="s">
        <v>1230</v>
      </c>
      <c r="E81" s="4" t="s">
        <v>1231</v>
      </c>
      <c r="F81" s="4" t="s">
        <v>1232</v>
      </c>
      <c r="G81" s="4" t="s">
        <v>1071</v>
      </c>
      <c r="J81" s="4" t="s">
        <v>1323</v>
      </c>
    </row>
    <row r="82" spans="1:10">
      <c r="A82" s="4">
        <v>81</v>
      </c>
      <c r="B82" s="4" t="s">
        <v>939</v>
      </c>
      <c r="C82" s="4" t="s">
        <v>171</v>
      </c>
      <c r="D82" s="4" t="s">
        <v>1233</v>
      </c>
      <c r="E82" s="4" t="s">
        <v>1234</v>
      </c>
      <c r="F82" s="4" t="s">
        <v>1235</v>
      </c>
      <c r="G82" s="4" t="s">
        <v>1071</v>
      </c>
      <c r="J82" s="4" t="s">
        <v>1323</v>
      </c>
    </row>
    <row r="83" spans="1:10">
      <c r="A83" s="4">
        <v>82</v>
      </c>
      <c r="B83" s="4" t="s">
        <v>939</v>
      </c>
      <c r="C83" s="4" t="s">
        <v>171</v>
      </c>
      <c r="D83" s="4" t="s">
        <v>1236</v>
      </c>
      <c r="E83" s="4" t="s">
        <v>1237</v>
      </c>
      <c r="F83" s="4" t="s">
        <v>1238</v>
      </c>
      <c r="G83" s="4" t="s">
        <v>1162</v>
      </c>
      <c r="J83" s="4" t="s">
        <v>1323</v>
      </c>
    </row>
    <row r="84" spans="1:10">
      <c r="A84" s="4">
        <v>83</v>
      </c>
      <c r="B84" s="4" t="s">
        <v>939</v>
      </c>
      <c r="C84" s="4" t="s">
        <v>171</v>
      </c>
      <c r="D84" s="4" t="s">
        <v>1239</v>
      </c>
      <c r="E84" s="4" t="s">
        <v>1240</v>
      </c>
      <c r="F84" s="4" t="s">
        <v>1241</v>
      </c>
      <c r="G84" s="4" t="s">
        <v>1162</v>
      </c>
      <c r="J84" s="4" t="s">
        <v>1323</v>
      </c>
    </row>
    <row r="85" spans="1:10">
      <c r="A85" s="4">
        <v>84</v>
      </c>
      <c r="B85" s="4" t="s">
        <v>939</v>
      </c>
      <c r="C85" s="4" t="s">
        <v>171</v>
      </c>
      <c r="D85" s="4" t="s">
        <v>1242</v>
      </c>
      <c r="E85" s="4" t="s">
        <v>1243</v>
      </c>
      <c r="F85" s="4" t="s">
        <v>1174</v>
      </c>
      <c r="G85" s="4" t="s">
        <v>1244</v>
      </c>
      <c r="J85" s="4" t="s">
        <v>1323</v>
      </c>
    </row>
    <row r="86" spans="1:10">
      <c r="A86" s="4">
        <v>85</v>
      </c>
      <c r="B86" s="4" t="s">
        <v>939</v>
      </c>
      <c r="C86" s="4" t="s">
        <v>171</v>
      </c>
      <c r="D86" s="4" t="s">
        <v>1245</v>
      </c>
      <c r="E86" s="4" t="s">
        <v>1246</v>
      </c>
      <c r="F86" s="4" t="s">
        <v>1247</v>
      </c>
      <c r="G86" s="4" t="s">
        <v>1162</v>
      </c>
      <c r="J86" s="4" t="s">
        <v>1323</v>
      </c>
    </row>
    <row r="87" spans="1:10">
      <c r="A87" s="4">
        <v>86</v>
      </c>
      <c r="B87" s="4" t="s">
        <v>939</v>
      </c>
      <c r="C87" s="4" t="s">
        <v>171</v>
      </c>
      <c r="D87" s="4" t="s">
        <v>1248</v>
      </c>
      <c r="E87" s="4" t="s">
        <v>1249</v>
      </c>
      <c r="F87" s="4" t="s">
        <v>1250</v>
      </c>
      <c r="G87" s="4" t="s">
        <v>1251</v>
      </c>
      <c r="J87" s="4" t="s">
        <v>1323</v>
      </c>
    </row>
    <row r="88" spans="1:10">
      <c r="A88" s="4">
        <v>87</v>
      </c>
      <c r="B88" s="4" t="s">
        <v>939</v>
      </c>
      <c r="C88" s="4" t="s">
        <v>171</v>
      </c>
      <c r="D88" s="4" t="s">
        <v>1252</v>
      </c>
      <c r="E88" s="4" t="s">
        <v>1253</v>
      </c>
      <c r="F88" s="4" t="s">
        <v>1254</v>
      </c>
      <c r="G88" s="4" t="s">
        <v>973</v>
      </c>
      <c r="J88" s="4" t="s">
        <v>1323</v>
      </c>
    </row>
    <row r="89" spans="1:10">
      <c r="A89" s="4">
        <v>88</v>
      </c>
      <c r="B89" s="4" t="s">
        <v>939</v>
      </c>
      <c r="C89" s="4" t="s">
        <v>171</v>
      </c>
      <c r="D89" s="4" t="s">
        <v>1255</v>
      </c>
      <c r="E89" s="4" t="s">
        <v>1256</v>
      </c>
      <c r="F89" s="4" t="s">
        <v>1257</v>
      </c>
      <c r="G89" s="4" t="s">
        <v>1071</v>
      </c>
      <c r="H89" s="4" t="s">
        <v>1258</v>
      </c>
      <c r="J89" s="4" t="s">
        <v>1323</v>
      </c>
    </row>
    <row r="90" spans="1:10">
      <c r="A90" s="4">
        <v>89</v>
      </c>
      <c r="B90" s="4" t="s">
        <v>939</v>
      </c>
      <c r="C90" s="4" t="s">
        <v>171</v>
      </c>
      <c r="D90" s="4" t="s">
        <v>1259</v>
      </c>
      <c r="E90" s="4" t="s">
        <v>1260</v>
      </c>
      <c r="F90" s="4" t="s">
        <v>1261</v>
      </c>
      <c r="G90" s="4" t="s">
        <v>1262</v>
      </c>
      <c r="J90" s="4" t="s">
        <v>1323</v>
      </c>
    </row>
    <row r="91" spans="1:10">
      <c r="A91" s="4">
        <v>90</v>
      </c>
      <c r="B91" s="4" t="s">
        <v>939</v>
      </c>
      <c r="C91" s="4" t="s">
        <v>171</v>
      </c>
      <c r="D91" s="4" t="s">
        <v>1263</v>
      </c>
      <c r="E91" s="4" t="s">
        <v>1264</v>
      </c>
      <c r="F91" s="4" t="s">
        <v>1265</v>
      </c>
      <c r="G91" s="4" t="s">
        <v>978</v>
      </c>
      <c r="J91" s="4" t="s">
        <v>1323</v>
      </c>
    </row>
    <row r="92" spans="1:10">
      <c r="A92" s="4">
        <v>91</v>
      </c>
      <c r="B92" s="4" t="s">
        <v>939</v>
      </c>
      <c r="C92" s="4" t="s">
        <v>171</v>
      </c>
      <c r="D92" s="4" t="s">
        <v>1266</v>
      </c>
      <c r="E92" s="4" t="s">
        <v>1267</v>
      </c>
      <c r="F92" s="4" t="s">
        <v>1268</v>
      </c>
      <c r="G92" s="4" t="s">
        <v>1162</v>
      </c>
      <c r="J92" s="4" t="s">
        <v>1323</v>
      </c>
    </row>
    <row r="93" spans="1:10">
      <c r="A93" s="4">
        <v>92</v>
      </c>
      <c r="B93" s="4" t="s">
        <v>939</v>
      </c>
      <c r="C93" s="4" t="s">
        <v>171</v>
      </c>
      <c r="D93" s="4" t="s">
        <v>1269</v>
      </c>
      <c r="E93" s="4" t="s">
        <v>1270</v>
      </c>
      <c r="F93" s="4" t="s">
        <v>1271</v>
      </c>
      <c r="G93" s="4" t="s">
        <v>1101</v>
      </c>
      <c r="J93" s="4" t="s">
        <v>1323</v>
      </c>
    </row>
    <row r="94" spans="1:10">
      <c r="A94" s="4">
        <v>93</v>
      </c>
      <c r="B94" s="4" t="s">
        <v>939</v>
      </c>
      <c r="C94" s="4" t="s">
        <v>171</v>
      </c>
      <c r="D94" s="4" t="s">
        <v>1272</v>
      </c>
      <c r="E94" s="4" t="s">
        <v>1273</v>
      </c>
      <c r="F94" s="4" t="s">
        <v>1274</v>
      </c>
      <c r="G94" s="4" t="s">
        <v>1275</v>
      </c>
      <c r="J94" s="4" t="s">
        <v>1323</v>
      </c>
    </row>
    <row r="95" spans="1:10">
      <c r="A95" s="4">
        <v>94</v>
      </c>
      <c r="B95" s="4" t="s">
        <v>939</v>
      </c>
      <c r="C95" s="4" t="s">
        <v>171</v>
      </c>
      <c r="D95" s="4" t="s">
        <v>1276</v>
      </c>
      <c r="E95" s="4" t="s">
        <v>1277</v>
      </c>
      <c r="F95" s="4" t="s">
        <v>1278</v>
      </c>
      <c r="G95" s="4" t="s">
        <v>956</v>
      </c>
      <c r="H95" s="4" t="s">
        <v>1279</v>
      </c>
      <c r="J95" s="4" t="s">
        <v>1323</v>
      </c>
    </row>
    <row r="96" spans="1:10">
      <c r="A96" s="4">
        <v>95</v>
      </c>
      <c r="B96" s="4" t="s">
        <v>939</v>
      </c>
      <c r="C96" s="4" t="s">
        <v>171</v>
      </c>
      <c r="D96" s="4" t="s">
        <v>1280</v>
      </c>
      <c r="E96" s="4" t="s">
        <v>1281</v>
      </c>
      <c r="F96" s="4" t="s">
        <v>1282</v>
      </c>
      <c r="G96" s="4" t="s">
        <v>956</v>
      </c>
      <c r="J96" s="4" t="s">
        <v>1323</v>
      </c>
    </row>
    <row r="97" spans="1:10">
      <c r="A97" s="4">
        <v>96</v>
      </c>
      <c r="B97" s="4" t="s">
        <v>939</v>
      </c>
      <c r="C97" s="4" t="s">
        <v>171</v>
      </c>
      <c r="D97" s="4" t="s">
        <v>1283</v>
      </c>
      <c r="E97" s="4" t="s">
        <v>1284</v>
      </c>
      <c r="F97" s="4" t="s">
        <v>1285</v>
      </c>
      <c r="G97" s="4" t="s">
        <v>1188</v>
      </c>
      <c r="H97" s="4" t="s">
        <v>1286</v>
      </c>
      <c r="J97" s="4" t="s">
        <v>1323</v>
      </c>
    </row>
    <row r="98" spans="1:10">
      <c r="A98" s="4">
        <v>97</v>
      </c>
      <c r="B98" s="4" t="s">
        <v>939</v>
      </c>
      <c r="C98" s="4" t="s">
        <v>171</v>
      </c>
      <c r="D98" s="4" t="s">
        <v>1287</v>
      </c>
      <c r="E98" s="4" t="s">
        <v>1288</v>
      </c>
      <c r="F98" s="4" t="s">
        <v>1289</v>
      </c>
      <c r="G98" s="4" t="s">
        <v>1086</v>
      </c>
      <c r="H98" s="4" t="s">
        <v>1290</v>
      </c>
      <c r="J98" s="4" t="s">
        <v>1323</v>
      </c>
    </row>
    <row r="99" spans="1:10">
      <c r="A99" s="4">
        <v>98</v>
      </c>
      <c r="B99" s="4" t="s">
        <v>939</v>
      </c>
      <c r="C99" s="4" t="s">
        <v>171</v>
      </c>
      <c r="D99" s="4" t="s">
        <v>1291</v>
      </c>
      <c r="E99" s="4" t="s">
        <v>1292</v>
      </c>
      <c r="F99" s="4" t="s">
        <v>1293</v>
      </c>
      <c r="G99" s="4" t="s">
        <v>1046</v>
      </c>
      <c r="J99" s="4" t="s">
        <v>1323</v>
      </c>
    </row>
    <row r="100" spans="1:10">
      <c r="A100" s="4">
        <v>99</v>
      </c>
      <c r="B100" s="4" t="s">
        <v>939</v>
      </c>
      <c r="C100" s="4" t="s">
        <v>171</v>
      </c>
      <c r="D100" s="4" t="s">
        <v>1294</v>
      </c>
      <c r="E100" s="4" t="s">
        <v>1295</v>
      </c>
      <c r="F100" s="4" t="s">
        <v>946</v>
      </c>
      <c r="G100" s="4" t="s">
        <v>1296</v>
      </c>
      <c r="J100" s="4" t="s">
        <v>1323</v>
      </c>
    </row>
    <row r="101" spans="1:10">
      <c r="A101" s="4">
        <v>100</v>
      </c>
      <c r="B101" s="4" t="s">
        <v>939</v>
      </c>
      <c r="C101" s="4" t="s">
        <v>171</v>
      </c>
      <c r="D101" s="4" t="s">
        <v>1297</v>
      </c>
      <c r="E101" s="4" t="s">
        <v>1298</v>
      </c>
      <c r="F101" s="4" t="s">
        <v>1299</v>
      </c>
      <c r="G101" s="4" t="s">
        <v>956</v>
      </c>
      <c r="J101" s="4" t="s">
        <v>1323</v>
      </c>
    </row>
    <row r="102" spans="1:10">
      <c r="A102" s="4">
        <v>101</v>
      </c>
      <c r="B102" s="4" t="s">
        <v>939</v>
      </c>
      <c r="C102" s="4" t="s">
        <v>171</v>
      </c>
      <c r="D102" s="4" t="s">
        <v>1300</v>
      </c>
      <c r="E102" s="4" t="s">
        <v>1301</v>
      </c>
      <c r="F102" s="4" t="s">
        <v>1302</v>
      </c>
      <c r="G102" s="4" t="s">
        <v>956</v>
      </c>
      <c r="J102" s="4" t="s">
        <v>1323</v>
      </c>
    </row>
    <row r="103" spans="1:10">
      <c r="A103" s="4">
        <v>102</v>
      </c>
      <c r="B103" s="4" t="s">
        <v>939</v>
      </c>
      <c r="C103" s="4" t="s">
        <v>171</v>
      </c>
      <c r="D103" s="4" t="s">
        <v>1303</v>
      </c>
      <c r="E103" s="4" t="s">
        <v>1304</v>
      </c>
      <c r="F103" s="4" t="s">
        <v>1305</v>
      </c>
      <c r="G103" s="4" t="s">
        <v>1306</v>
      </c>
      <c r="J103" s="4" t="s">
        <v>1323</v>
      </c>
    </row>
    <row r="104" spans="1:10">
      <c r="A104" s="4">
        <v>103</v>
      </c>
      <c r="B104" s="4" t="s">
        <v>939</v>
      </c>
      <c r="C104" s="4" t="s">
        <v>171</v>
      </c>
      <c r="D104" s="4" t="s">
        <v>1307</v>
      </c>
      <c r="E104" s="4" t="s">
        <v>1308</v>
      </c>
      <c r="F104" s="4" t="s">
        <v>1146</v>
      </c>
      <c r="G104" s="4" t="s">
        <v>1309</v>
      </c>
      <c r="J104" s="4" t="s">
        <v>1323</v>
      </c>
    </row>
    <row r="105" spans="1:10">
      <c r="A105" s="4">
        <v>104</v>
      </c>
      <c r="B105" s="4" t="s">
        <v>939</v>
      </c>
      <c r="C105" s="4" t="s">
        <v>171</v>
      </c>
      <c r="D105" s="4" t="s">
        <v>1310</v>
      </c>
      <c r="E105" s="4" t="s">
        <v>1311</v>
      </c>
      <c r="F105" s="4" t="s">
        <v>1092</v>
      </c>
      <c r="G105" s="4" t="s">
        <v>1168</v>
      </c>
      <c r="J105" s="4" t="s">
        <v>1323</v>
      </c>
    </row>
    <row r="106" spans="1:10">
      <c r="A106" s="4">
        <v>105</v>
      </c>
      <c r="B106" s="4" t="s">
        <v>939</v>
      </c>
      <c r="C106" s="4" t="s">
        <v>171</v>
      </c>
      <c r="D106" s="4" t="s">
        <v>1312</v>
      </c>
      <c r="E106" s="4" t="s">
        <v>1313</v>
      </c>
      <c r="F106" s="4" t="s">
        <v>982</v>
      </c>
      <c r="G106" s="4" t="s">
        <v>1314</v>
      </c>
      <c r="J106" s="4" t="s">
        <v>1323</v>
      </c>
    </row>
    <row r="107" spans="1:10">
      <c r="A107" s="4">
        <v>106</v>
      </c>
      <c r="B107" s="4" t="s">
        <v>939</v>
      </c>
      <c r="C107" s="4" t="s">
        <v>171</v>
      </c>
      <c r="D107" s="4" t="s">
        <v>1315</v>
      </c>
      <c r="E107" s="4" t="s">
        <v>1316</v>
      </c>
      <c r="F107" s="4" t="s">
        <v>1317</v>
      </c>
      <c r="G107" s="4" t="s">
        <v>1318</v>
      </c>
      <c r="H107" s="4" t="s">
        <v>1319</v>
      </c>
      <c r="J107" s="4" t="s">
        <v>1323</v>
      </c>
    </row>
    <row r="108" spans="1:10">
      <c r="A108" s="4">
        <v>107</v>
      </c>
      <c r="B108" s="4" t="s">
        <v>939</v>
      </c>
      <c r="C108" s="4" t="s">
        <v>171</v>
      </c>
      <c r="D108" s="4" t="s">
        <v>1320</v>
      </c>
      <c r="E108" s="4" t="s">
        <v>1321</v>
      </c>
      <c r="F108" s="4" t="s">
        <v>1322</v>
      </c>
      <c r="G108" s="4" t="s">
        <v>1228</v>
      </c>
      <c r="J108" s="4" t="s">
        <v>1323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17">
        <v>1</v>
      </c>
      <c r="E9" s="842"/>
      <c r="F9" s="844"/>
      <c r="G9" s="848" t="s">
        <v>88</v>
      </c>
      <c r="H9" s="717"/>
      <c r="I9" s="717">
        <v>1</v>
      </c>
      <c r="J9" s="836"/>
      <c r="K9" s="755" t="s">
        <v>88</v>
      </c>
      <c r="L9" s="733"/>
      <c r="M9" s="733" t="s">
        <v>96</v>
      </c>
      <c r="N9" s="840"/>
      <c r="O9" s="755" t="s">
        <v>88</v>
      </c>
      <c r="P9" s="331"/>
      <c r="Q9" s="331" t="s">
        <v>96</v>
      </c>
      <c r="R9" s="657"/>
      <c r="S9" s="440"/>
    </row>
    <row r="10" spans="1:19" s="103" customFormat="1" ht="17.100000000000001" customHeight="1">
      <c r="A10" s="308"/>
      <c r="C10" s="184"/>
      <c r="D10" s="718"/>
      <c r="E10" s="843"/>
      <c r="F10" s="845"/>
      <c r="G10" s="718"/>
      <c r="H10" s="718"/>
      <c r="I10" s="718"/>
      <c r="J10" s="837"/>
      <c r="K10" s="718"/>
      <c r="L10" s="718"/>
      <c r="M10" s="718"/>
      <c r="N10" s="841"/>
      <c r="O10" s="718"/>
      <c r="P10" s="332"/>
      <c r="Q10" s="122"/>
      <c r="R10" s="122" t="s">
        <v>684</v>
      </c>
      <c r="S10" s="123"/>
    </row>
    <row r="11" spans="1:19" s="103" customFormat="1" ht="17.100000000000001" customHeight="1">
      <c r="A11" s="308"/>
      <c r="C11" s="184"/>
      <c r="D11" s="718"/>
      <c r="E11" s="843"/>
      <c r="F11" s="845"/>
      <c r="G11" s="718"/>
      <c r="H11" s="718"/>
      <c r="I11" s="718"/>
      <c r="J11" s="837"/>
      <c r="K11" s="718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18"/>
      <c r="E12" s="843"/>
      <c r="F12" s="845"/>
      <c r="G12" s="718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35"/>
      <c r="E14" s="846"/>
      <c r="F14" s="847"/>
      <c r="G14" s="849"/>
      <c r="H14" s="717"/>
      <c r="I14" s="717">
        <v>1</v>
      </c>
      <c r="J14" s="836"/>
      <c r="K14" s="755" t="s">
        <v>88</v>
      </c>
      <c r="L14" s="733"/>
      <c r="M14" s="733" t="s">
        <v>96</v>
      </c>
      <c r="N14" s="840"/>
      <c r="O14" s="755" t="s">
        <v>88</v>
      </c>
      <c r="P14" s="331"/>
      <c r="Q14" s="331" t="s">
        <v>96</v>
      </c>
      <c r="R14" s="657"/>
      <c r="S14" s="440"/>
    </row>
    <row r="15" spans="1:19" ht="17.100000000000001" customHeight="1">
      <c r="A15" s="308"/>
      <c r="B15" s="103"/>
      <c r="C15" s="184"/>
      <c r="D15" s="835"/>
      <c r="E15" s="846"/>
      <c r="F15" s="847"/>
      <c r="G15" s="849"/>
      <c r="H15" s="717"/>
      <c r="I15" s="717"/>
      <c r="J15" s="837"/>
      <c r="K15" s="755"/>
      <c r="L15" s="733"/>
      <c r="M15" s="733"/>
      <c r="N15" s="841"/>
      <c r="O15" s="755"/>
      <c r="P15" s="332"/>
      <c r="Q15" s="122"/>
      <c r="R15" s="122" t="s">
        <v>684</v>
      </c>
      <c r="S15" s="123"/>
    </row>
    <row r="16" spans="1:19" ht="17.100000000000001" customHeight="1">
      <c r="A16" s="308"/>
      <c r="B16" s="103"/>
      <c r="C16" s="184"/>
      <c r="D16" s="835"/>
      <c r="E16" s="846"/>
      <c r="F16" s="847"/>
      <c r="G16" s="849"/>
      <c r="H16" s="717"/>
      <c r="I16" s="717"/>
      <c r="J16" s="837"/>
      <c r="K16" s="755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35"/>
      <c r="E17" s="846"/>
      <c r="F17" s="847"/>
      <c r="G17" s="849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773" t="s">
        <v>301</v>
      </c>
      <c r="P25" s="773"/>
      <c r="Q25" s="773"/>
      <c r="R25" s="775" t="s">
        <v>273</v>
      </c>
      <c r="S25" s="775"/>
      <c r="T25" s="775"/>
      <c r="U25" s="763" t="s">
        <v>344</v>
      </c>
      <c r="W25" s="768"/>
    </row>
    <row r="26" spans="1:36" ht="17.100000000000001" customHeight="1">
      <c r="O26" s="838" t="s">
        <v>691</v>
      </c>
      <c r="P26" s="838" t="s">
        <v>274</v>
      </c>
      <c r="Q26" s="838"/>
      <c r="R26" s="775"/>
      <c r="S26" s="775"/>
      <c r="T26" s="775"/>
      <c r="U26" s="763"/>
      <c r="W26" s="768"/>
    </row>
    <row r="27" spans="1:36" ht="37.5" customHeight="1">
      <c r="O27" s="838"/>
      <c r="P27" s="105" t="s">
        <v>692</v>
      </c>
      <c r="Q27" s="105" t="s">
        <v>6</v>
      </c>
      <c r="R27" s="106" t="s">
        <v>277</v>
      </c>
      <c r="S27" s="774" t="s">
        <v>276</v>
      </c>
      <c r="T27" s="774"/>
      <c r="U27" s="763"/>
      <c r="W27" s="768"/>
    </row>
    <row r="28" spans="1:36" ht="17.100000000000001" customHeight="1">
      <c r="G28" s="180"/>
      <c r="H28" s="180"/>
      <c r="I28" s="180"/>
      <c r="J28" s="180"/>
      <c r="K28" s="180"/>
      <c r="L28" s="127"/>
      <c r="M28" s="594" t="s">
        <v>186</v>
      </c>
      <c r="N28" s="595"/>
      <c r="O28" s="839"/>
      <c r="P28" s="839"/>
      <c r="Q28" s="839"/>
      <c r="R28" s="839"/>
      <c r="S28" s="839"/>
      <c r="T28" s="839"/>
      <c r="U28" s="839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53">
        <v>1</v>
      </c>
      <c r="B29" s="340"/>
      <c r="C29" s="340"/>
      <c r="D29" s="340"/>
      <c r="E29" s="341"/>
      <c r="F29" s="491"/>
      <c r="G29" s="491"/>
      <c r="H29" s="491"/>
      <c r="I29" s="343"/>
      <c r="J29" s="180"/>
      <c r="K29" s="180"/>
      <c r="L29" s="339">
        <f>mergeValue(A29)</f>
        <v>1</v>
      </c>
      <c r="M29" s="593" t="s">
        <v>23</v>
      </c>
      <c r="N29" s="577"/>
      <c r="O29" s="817"/>
      <c r="P29" s="818"/>
      <c r="Q29" s="818"/>
      <c r="R29" s="818"/>
      <c r="S29" s="818"/>
      <c r="T29" s="818"/>
      <c r="U29" s="818"/>
      <c r="V29" s="819"/>
      <c r="W29" s="606" t="s">
        <v>507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53"/>
      <c r="B30" s="753">
        <v>1</v>
      </c>
      <c r="C30" s="340"/>
      <c r="D30" s="340"/>
      <c r="E30" s="491"/>
      <c r="F30" s="491"/>
      <c r="G30" s="491"/>
      <c r="H30" s="491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17"/>
      <c r="P30" s="818"/>
      <c r="Q30" s="818"/>
      <c r="R30" s="818"/>
      <c r="S30" s="818"/>
      <c r="T30" s="818"/>
      <c r="U30" s="818"/>
      <c r="V30" s="819"/>
      <c r="W30" s="286" t="s">
        <v>508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53"/>
      <c r="B31" s="753"/>
      <c r="C31" s="753">
        <v>1</v>
      </c>
      <c r="D31" s="340"/>
      <c r="E31" s="491"/>
      <c r="F31" s="491"/>
      <c r="G31" s="491"/>
      <c r="H31" s="491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654</v>
      </c>
      <c r="N31" s="285"/>
      <c r="O31" s="817"/>
      <c r="P31" s="818"/>
      <c r="Q31" s="818"/>
      <c r="R31" s="818"/>
      <c r="S31" s="818"/>
      <c r="T31" s="818"/>
      <c r="U31" s="818"/>
      <c r="V31" s="819"/>
      <c r="W31" s="286" t="s">
        <v>655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53"/>
      <c r="B32" s="753"/>
      <c r="C32" s="753"/>
      <c r="D32" s="753">
        <v>1</v>
      </c>
      <c r="E32" s="491"/>
      <c r="F32" s="491"/>
      <c r="G32" s="491"/>
      <c r="H32" s="491"/>
      <c r="I32" s="749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850"/>
      <c r="P32" s="851"/>
      <c r="Q32" s="851"/>
      <c r="R32" s="851"/>
      <c r="S32" s="851"/>
      <c r="T32" s="851"/>
      <c r="U32" s="851"/>
      <c r="V32" s="852"/>
      <c r="W32" s="286" t="s">
        <v>632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53"/>
      <c r="B33" s="753"/>
      <c r="C33" s="753"/>
      <c r="D33" s="753"/>
      <c r="E33" s="753">
        <v>1</v>
      </c>
      <c r="F33" s="491"/>
      <c r="G33" s="491"/>
      <c r="H33" s="491"/>
      <c r="I33" s="749"/>
      <c r="J33" s="749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58"/>
      <c r="P33" s="759"/>
      <c r="Q33" s="759"/>
      <c r="R33" s="759"/>
      <c r="S33" s="759"/>
      <c r="T33" s="759"/>
      <c r="U33" s="759"/>
      <c r="V33" s="760"/>
      <c r="W33" s="286" t="s">
        <v>509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53"/>
      <c r="B34" s="753"/>
      <c r="C34" s="753"/>
      <c r="D34" s="753"/>
      <c r="E34" s="753"/>
      <c r="F34" s="340">
        <v>1</v>
      </c>
      <c r="G34" s="340"/>
      <c r="H34" s="340"/>
      <c r="I34" s="749"/>
      <c r="J34" s="749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56"/>
      <c r="O34" s="662"/>
      <c r="P34" s="192"/>
      <c r="Q34" s="192"/>
      <c r="R34" s="744"/>
      <c r="S34" s="755" t="s">
        <v>87</v>
      </c>
      <c r="T34" s="744"/>
      <c r="U34" s="755" t="s">
        <v>88</v>
      </c>
      <c r="V34" s="282"/>
      <c r="W34" s="740" t="s">
        <v>510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53"/>
      <c r="B35" s="753"/>
      <c r="C35" s="753"/>
      <c r="D35" s="753"/>
      <c r="E35" s="753"/>
      <c r="F35" s="340"/>
      <c r="G35" s="340"/>
      <c r="H35" s="340"/>
      <c r="I35" s="749"/>
      <c r="J35" s="749"/>
      <c r="K35" s="344"/>
      <c r="L35" s="171"/>
      <c r="M35" s="205"/>
      <c r="N35" s="756"/>
      <c r="O35" s="299"/>
      <c r="P35" s="296"/>
      <c r="Q35" s="297" t="str">
        <f>R34 &amp; "-" &amp; T34</f>
        <v>-</v>
      </c>
      <c r="R35" s="744"/>
      <c r="S35" s="755"/>
      <c r="T35" s="757"/>
      <c r="U35" s="755"/>
      <c r="V35" s="282"/>
      <c r="W35" s="741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53"/>
      <c r="B36" s="753"/>
      <c r="C36" s="753"/>
      <c r="D36" s="753"/>
      <c r="E36" s="753"/>
      <c r="F36" s="340"/>
      <c r="G36" s="340"/>
      <c r="H36" s="340"/>
      <c r="I36" s="749"/>
      <c r="J36" s="749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42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53"/>
      <c r="B37" s="753"/>
      <c r="C37" s="753"/>
      <c r="D37" s="753"/>
      <c r="E37" s="340"/>
      <c r="F37" s="491"/>
      <c r="G37" s="491"/>
      <c r="H37" s="491"/>
      <c r="I37" s="749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53"/>
      <c r="B38" s="753"/>
      <c r="C38" s="753"/>
      <c r="D38" s="340"/>
      <c r="E38" s="345"/>
      <c r="F38" s="491"/>
      <c r="G38" s="491"/>
      <c r="H38" s="491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53"/>
      <c r="B39" s="753"/>
      <c r="C39" s="340"/>
      <c r="D39" s="340"/>
      <c r="E39" s="345"/>
      <c r="F39" s="491"/>
      <c r="G39" s="491"/>
      <c r="H39" s="491"/>
      <c r="I39" s="201"/>
      <c r="J39" s="85"/>
      <c r="K39" s="180"/>
      <c r="L39" s="112"/>
      <c r="M39" s="162" t="s">
        <v>662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53"/>
      <c r="B40" s="340"/>
      <c r="C40" s="345"/>
      <c r="D40" s="345"/>
      <c r="E40" s="345"/>
      <c r="F40" s="491"/>
      <c r="G40" s="491"/>
      <c r="H40" s="491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91"/>
      <c r="H41" s="491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53">
        <v>1</v>
      </c>
      <c r="B45" s="340"/>
      <c r="C45" s="340"/>
      <c r="D45" s="340"/>
      <c r="E45" s="341"/>
      <c r="F45" s="491"/>
      <c r="G45" s="491"/>
      <c r="H45" s="491"/>
      <c r="I45" s="343"/>
      <c r="J45" s="180"/>
      <c r="K45" s="180"/>
      <c r="L45" s="339">
        <f>mergeValue(A45)</f>
        <v>1</v>
      </c>
      <c r="M45" s="593" t="s">
        <v>23</v>
      </c>
      <c r="N45" s="577"/>
      <c r="O45" s="817"/>
      <c r="P45" s="818"/>
      <c r="Q45" s="818"/>
      <c r="R45" s="818"/>
      <c r="S45" s="818"/>
      <c r="T45" s="818"/>
      <c r="U45" s="818"/>
      <c r="V45" s="819"/>
      <c r="W45" s="606" t="s">
        <v>507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53"/>
      <c r="B46" s="753">
        <v>1</v>
      </c>
      <c r="C46" s="340"/>
      <c r="D46" s="340"/>
      <c r="E46" s="491"/>
      <c r="F46" s="491"/>
      <c r="G46" s="491"/>
      <c r="H46" s="491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17"/>
      <c r="P46" s="818"/>
      <c r="Q46" s="818"/>
      <c r="R46" s="818"/>
      <c r="S46" s="818"/>
      <c r="T46" s="818"/>
      <c r="U46" s="818"/>
      <c r="V46" s="819"/>
      <c r="W46" s="286" t="s">
        <v>508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53"/>
      <c r="B47" s="753"/>
      <c r="C47" s="753">
        <v>1</v>
      </c>
      <c r="D47" s="340"/>
      <c r="E47" s="491"/>
      <c r="F47" s="491"/>
      <c r="G47" s="491"/>
      <c r="H47" s="491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654</v>
      </c>
      <c r="N47" s="285"/>
      <c r="O47" s="817"/>
      <c r="P47" s="818"/>
      <c r="Q47" s="818"/>
      <c r="R47" s="818"/>
      <c r="S47" s="818"/>
      <c r="T47" s="818"/>
      <c r="U47" s="818"/>
      <c r="V47" s="819"/>
      <c r="W47" s="286" t="s">
        <v>655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53"/>
      <c r="B48" s="753"/>
      <c r="C48" s="753"/>
      <c r="D48" s="753">
        <v>1</v>
      </c>
      <c r="E48" s="491"/>
      <c r="F48" s="491"/>
      <c r="G48" s="491"/>
      <c r="H48" s="491"/>
      <c r="I48" s="749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850"/>
      <c r="P48" s="851"/>
      <c r="Q48" s="851"/>
      <c r="R48" s="851"/>
      <c r="S48" s="851"/>
      <c r="T48" s="851"/>
      <c r="U48" s="851"/>
      <c r="V48" s="852"/>
      <c r="W48" s="286" t="s">
        <v>632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53"/>
      <c r="B49" s="753"/>
      <c r="C49" s="753"/>
      <c r="D49" s="753"/>
      <c r="E49" s="753">
        <v>1</v>
      </c>
      <c r="F49" s="491"/>
      <c r="G49" s="491"/>
      <c r="H49" s="491"/>
      <c r="I49" s="749"/>
      <c r="J49" s="749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58"/>
      <c r="P49" s="759"/>
      <c r="Q49" s="759"/>
      <c r="R49" s="759"/>
      <c r="S49" s="759"/>
      <c r="T49" s="759"/>
      <c r="U49" s="759"/>
      <c r="V49" s="760"/>
      <c r="W49" s="286" t="s">
        <v>509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53"/>
      <c r="B50" s="753"/>
      <c r="C50" s="753"/>
      <c r="D50" s="753"/>
      <c r="E50" s="753"/>
      <c r="F50" s="340">
        <v>1</v>
      </c>
      <c r="G50" s="340"/>
      <c r="H50" s="340"/>
      <c r="I50" s="749"/>
      <c r="J50" s="749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56"/>
      <c r="O50" s="192"/>
      <c r="P50" s="192"/>
      <c r="Q50" s="192"/>
      <c r="R50" s="744"/>
      <c r="S50" s="755" t="s">
        <v>87</v>
      </c>
      <c r="T50" s="744"/>
      <c r="U50" s="755" t="s">
        <v>88</v>
      </c>
      <c r="V50" s="282"/>
      <c r="W50" s="740" t="s">
        <v>510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53"/>
      <c r="B51" s="753"/>
      <c r="C51" s="753"/>
      <c r="D51" s="753"/>
      <c r="E51" s="753"/>
      <c r="F51" s="340"/>
      <c r="G51" s="340"/>
      <c r="H51" s="340"/>
      <c r="I51" s="749"/>
      <c r="J51" s="749"/>
      <c r="K51" s="344"/>
      <c r="L51" s="171"/>
      <c r="M51" s="205"/>
      <c r="N51" s="756"/>
      <c r="O51" s="299"/>
      <c r="P51" s="296"/>
      <c r="Q51" s="297" t="str">
        <f>R50 &amp; "-" &amp; T50</f>
        <v>-</v>
      </c>
      <c r="R51" s="744"/>
      <c r="S51" s="755"/>
      <c r="T51" s="757"/>
      <c r="U51" s="755"/>
      <c r="V51" s="282"/>
      <c r="W51" s="741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53"/>
      <c r="B52" s="753"/>
      <c r="C52" s="753"/>
      <c r="D52" s="753"/>
      <c r="E52" s="753"/>
      <c r="F52" s="340"/>
      <c r="G52" s="340"/>
      <c r="H52" s="340"/>
      <c r="I52" s="749"/>
      <c r="J52" s="749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42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53"/>
      <c r="B53" s="753"/>
      <c r="C53" s="753"/>
      <c r="D53" s="753"/>
      <c r="E53" s="340"/>
      <c r="F53" s="491"/>
      <c r="G53" s="491"/>
      <c r="H53" s="491"/>
      <c r="I53" s="749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53"/>
      <c r="B54" s="753"/>
      <c r="C54" s="753"/>
      <c r="D54" s="340"/>
      <c r="E54" s="345"/>
      <c r="F54" s="491"/>
      <c r="G54" s="491"/>
      <c r="H54" s="491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53"/>
      <c r="B55" s="753"/>
      <c r="C55" s="340"/>
      <c r="D55" s="340"/>
      <c r="E55" s="345"/>
      <c r="F55" s="491"/>
      <c r="G55" s="491"/>
      <c r="H55" s="491"/>
      <c r="I55" s="201"/>
      <c r="J55" s="85"/>
      <c r="K55" s="180"/>
      <c r="L55" s="112"/>
      <c r="M55" s="162" t="s">
        <v>662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53"/>
      <c r="B56" s="340"/>
      <c r="C56" s="345"/>
      <c r="D56" s="345"/>
      <c r="E56" s="345"/>
      <c r="F56" s="491"/>
      <c r="G56" s="491"/>
      <c r="H56" s="491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1"/>
      <c r="H57" s="491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53">
        <v>1</v>
      </c>
      <c r="B61" s="340"/>
      <c r="C61" s="340"/>
      <c r="D61" s="340"/>
      <c r="E61" s="341"/>
      <c r="F61" s="491"/>
      <c r="G61" s="491"/>
      <c r="H61" s="491"/>
      <c r="I61" s="343"/>
      <c r="J61" s="180"/>
      <c r="K61" s="180"/>
      <c r="L61" s="339">
        <f>mergeValue(A61)</f>
        <v>1</v>
      </c>
      <c r="M61" s="593" t="s">
        <v>23</v>
      </c>
      <c r="N61" s="577"/>
      <c r="O61" s="751"/>
      <c r="P61" s="751"/>
      <c r="Q61" s="751"/>
      <c r="R61" s="751"/>
      <c r="S61" s="751"/>
      <c r="T61" s="751"/>
      <c r="U61" s="751"/>
      <c r="V61" s="751"/>
      <c r="W61" s="606" t="s">
        <v>507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53"/>
      <c r="B62" s="753">
        <v>1</v>
      </c>
      <c r="C62" s="340"/>
      <c r="D62" s="340"/>
      <c r="E62" s="491"/>
      <c r="F62" s="491"/>
      <c r="G62" s="491"/>
      <c r="H62" s="491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51"/>
      <c r="P62" s="751"/>
      <c r="Q62" s="751"/>
      <c r="R62" s="751"/>
      <c r="S62" s="751"/>
      <c r="T62" s="751"/>
      <c r="U62" s="751"/>
      <c r="V62" s="751"/>
      <c r="W62" s="286" t="s">
        <v>508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53"/>
      <c r="B63" s="753"/>
      <c r="C63" s="753">
        <v>1</v>
      </c>
      <c r="D63" s="340"/>
      <c r="E63" s="491"/>
      <c r="F63" s="491"/>
      <c r="G63" s="491"/>
      <c r="H63" s="491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654</v>
      </c>
      <c r="N63" s="285"/>
      <c r="O63" s="751"/>
      <c r="P63" s="751"/>
      <c r="Q63" s="751"/>
      <c r="R63" s="751"/>
      <c r="S63" s="751"/>
      <c r="T63" s="751"/>
      <c r="U63" s="751"/>
      <c r="V63" s="751"/>
      <c r="W63" s="286" t="s">
        <v>655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53"/>
      <c r="B64" s="753"/>
      <c r="C64" s="753"/>
      <c r="D64" s="753">
        <v>1</v>
      </c>
      <c r="E64" s="491"/>
      <c r="F64" s="491"/>
      <c r="G64" s="491"/>
      <c r="H64" s="491"/>
      <c r="I64" s="749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47"/>
      <c r="P64" s="747"/>
      <c r="Q64" s="747"/>
      <c r="R64" s="747"/>
      <c r="S64" s="747"/>
      <c r="T64" s="747"/>
      <c r="U64" s="747"/>
      <c r="V64" s="747"/>
      <c r="W64" s="286" t="s">
        <v>632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53"/>
      <c r="B65" s="753"/>
      <c r="C65" s="753"/>
      <c r="D65" s="753"/>
      <c r="E65" s="753">
        <v>1</v>
      </c>
      <c r="F65" s="491"/>
      <c r="G65" s="491"/>
      <c r="H65" s="491"/>
      <c r="I65" s="749"/>
      <c r="J65" s="749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46"/>
      <c r="P65" s="746"/>
      <c r="Q65" s="746"/>
      <c r="R65" s="746"/>
      <c r="S65" s="746"/>
      <c r="T65" s="746"/>
      <c r="U65" s="746"/>
      <c r="V65" s="746"/>
      <c r="W65" s="286" t="s">
        <v>509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53"/>
      <c r="B66" s="753"/>
      <c r="C66" s="753"/>
      <c r="D66" s="753"/>
      <c r="E66" s="753"/>
      <c r="F66" s="340">
        <v>1</v>
      </c>
      <c r="G66" s="340"/>
      <c r="H66" s="340"/>
      <c r="I66" s="749"/>
      <c r="J66" s="749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56"/>
      <c r="O66" s="192"/>
      <c r="P66" s="192"/>
      <c r="Q66" s="192"/>
      <c r="R66" s="744"/>
      <c r="S66" s="755" t="s">
        <v>87</v>
      </c>
      <c r="T66" s="744"/>
      <c r="U66" s="755" t="s">
        <v>88</v>
      </c>
      <c r="V66" s="282"/>
      <c r="W66" s="740" t="s">
        <v>510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53"/>
      <c r="B67" s="753"/>
      <c r="C67" s="753"/>
      <c r="D67" s="753"/>
      <c r="E67" s="753"/>
      <c r="F67" s="340"/>
      <c r="G67" s="340"/>
      <c r="H67" s="340"/>
      <c r="I67" s="749"/>
      <c r="J67" s="749"/>
      <c r="K67" s="344"/>
      <c r="L67" s="171"/>
      <c r="M67" s="205"/>
      <c r="N67" s="756"/>
      <c r="O67" s="299"/>
      <c r="P67" s="296"/>
      <c r="Q67" s="297" t="str">
        <f>R66 &amp; "-" &amp; T66</f>
        <v>-</v>
      </c>
      <c r="R67" s="744"/>
      <c r="S67" s="755"/>
      <c r="T67" s="757"/>
      <c r="U67" s="755"/>
      <c r="V67" s="282"/>
      <c r="W67" s="741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53"/>
      <c r="B68" s="753"/>
      <c r="C68" s="753"/>
      <c r="D68" s="753"/>
      <c r="E68" s="753"/>
      <c r="F68" s="340"/>
      <c r="G68" s="340"/>
      <c r="H68" s="340"/>
      <c r="I68" s="749"/>
      <c r="J68" s="749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42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53"/>
      <c r="B69" s="753"/>
      <c r="C69" s="753"/>
      <c r="D69" s="753"/>
      <c r="E69" s="340"/>
      <c r="F69" s="491"/>
      <c r="G69" s="491"/>
      <c r="H69" s="491"/>
      <c r="I69" s="749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53"/>
      <c r="B70" s="753"/>
      <c r="C70" s="753"/>
      <c r="D70" s="340"/>
      <c r="E70" s="345"/>
      <c r="F70" s="491"/>
      <c r="G70" s="491"/>
      <c r="H70" s="491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53"/>
      <c r="B71" s="753"/>
      <c r="C71" s="340"/>
      <c r="D71" s="340"/>
      <c r="E71" s="345"/>
      <c r="F71" s="491"/>
      <c r="G71" s="491"/>
      <c r="H71" s="491"/>
      <c r="I71" s="201"/>
      <c r="J71" s="85"/>
      <c r="K71" s="180"/>
      <c r="L71" s="112"/>
      <c r="M71" s="162" t="s">
        <v>662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53"/>
      <c r="B72" s="340"/>
      <c r="C72" s="345"/>
      <c r="D72" s="345"/>
      <c r="E72" s="345"/>
      <c r="F72" s="491"/>
      <c r="G72" s="491"/>
      <c r="H72" s="491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1"/>
      <c r="H73" s="491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53">
        <v>1</v>
      </c>
      <c r="B77" s="340"/>
      <c r="C77" s="340"/>
      <c r="D77" s="340"/>
      <c r="E77" s="341"/>
      <c r="F77" s="491"/>
      <c r="G77" s="491"/>
      <c r="H77" s="491"/>
      <c r="I77" s="343"/>
      <c r="J77" s="180"/>
      <c r="K77" s="180"/>
      <c r="L77" s="339">
        <f>mergeValue(A77)</f>
        <v>1</v>
      </c>
      <c r="M77" s="593" t="s">
        <v>23</v>
      </c>
      <c r="N77" s="577"/>
      <c r="O77" s="817"/>
      <c r="P77" s="818"/>
      <c r="Q77" s="818"/>
      <c r="R77" s="818"/>
      <c r="S77" s="818"/>
      <c r="T77" s="818"/>
      <c r="U77" s="818"/>
      <c r="V77" s="819"/>
      <c r="W77" s="606" t="s">
        <v>507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53"/>
      <c r="B78" s="753">
        <v>1</v>
      </c>
      <c r="C78" s="340"/>
      <c r="D78" s="340"/>
      <c r="E78" s="491"/>
      <c r="F78" s="491"/>
      <c r="G78" s="491"/>
      <c r="H78" s="491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17"/>
      <c r="P78" s="818"/>
      <c r="Q78" s="818"/>
      <c r="R78" s="818"/>
      <c r="S78" s="818"/>
      <c r="T78" s="818"/>
      <c r="U78" s="818"/>
      <c r="V78" s="819"/>
      <c r="W78" s="286" t="s">
        <v>508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53"/>
      <c r="B79" s="753"/>
      <c r="C79" s="753">
        <v>1</v>
      </c>
      <c r="D79" s="340"/>
      <c r="E79" s="491"/>
      <c r="F79" s="491"/>
      <c r="G79" s="491"/>
      <c r="H79" s="491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654</v>
      </c>
      <c r="N79" s="285"/>
      <c r="O79" s="817"/>
      <c r="P79" s="818"/>
      <c r="Q79" s="818"/>
      <c r="R79" s="818"/>
      <c r="S79" s="818"/>
      <c r="T79" s="818"/>
      <c r="U79" s="818"/>
      <c r="V79" s="819"/>
      <c r="W79" s="286" t="s">
        <v>655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53"/>
      <c r="B80" s="753"/>
      <c r="C80" s="753"/>
      <c r="D80" s="753">
        <v>1</v>
      </c>
      <c r="E80" s="491"/>
      <c r="F80" s="491"/>
      <c r="G80" s="491"/>
      <c r="H80" s="491"/>
      <c r="I80" s="749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850"/>
      <c r="P80" s="851"/>
      <c r="Q80" s="851"/>
      <c r="R80" s="851"/>
      <c r="S80" s="851"/>
      <c r="T80" s="851"/>
      <c r="U80" s="851"/>
      <c r="V80" s="852"/>
      <c r="W80" s="286" t="s">
        <v>632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53"/>
      <c r="B81" s="753"/>
      <c r="C81" s="753"/>
      <c r="D81" s="753"/>
      <c r="E81" s="753">
        <v>1</v>
      </c>
      <c r="F81" s="491"/>
      <c r="G81" s="491"/>
      <c r="H81" s="491"/>
      <c r="I81" s="749"/>
      <c r="J81" s="749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58"/>
      <c r="P81" s="759"/>
      <c r="Q81" s="759"/>
      <c r="R81" s="759"/>
      <c r="S81" s="759"/>
      <c r="T81" s="759"/>
      <c r="U81" s="759"/>
      <c r="V81" s="760"/>
      <c r="W81" s="286" t="s">
        <v>509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53"/>
      <c r="B82" s="753"/>
      <c r="C82" s="753"/>
      <c r="D82" s="753"/>
      <c r="E82" s="753"/>
      <c r="F82" s="340">
        <v>1</v>
      </c>
      <c r="G82" s="340"/>
      <c r="H82" s="340"/>
      <c r="I82" s="749"/>
      <c r="J82" s="749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44"/>
      <c r="S82" s="755" t="s">
        <v>87</v>
      </c>
      <c r="T82" s="744"/>
      <c r="U82" s="755" t="s">
        <v>88</v>
      </c>
      <c r="V82" s="282"/>
      <c r="W82" s="740" t="s">
        <v>510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53"/>
      <c r="B83" s="753"/>
      <c r="C83" s="753"/>
      <c r="D83" s="753"/>
      <c r="E83" s="753"/>
      <c r="F83" s="340"/>
      <c r="G83" s="340"/>
      <c r="H83" s="340"/>
      <c r="I83" s="749"/>
      <c r="J83" s="749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44"/>
      <c r="S83" s="755"/>
      <c r="T83" s="757"/>
      <c r="U83" s="755"/>
      <c r="V83" s="282"/>
      <c r="W83" s="741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53"/>
      <c r="B84" s="753"/>
      <c r="C84" s="753"/>
      <c r="D84" s="753"/>
      <c r="E84" s="753"/>
      <c r="F84" s="340"/>
      <c r="G84" s="340"/>
      <c r="H84" s="340"/>
      <c r="I84" s="749"/>
      <c r="J84" s="749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42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53"/>
      <c r="B85" s="753"/>
      <c r="C85" s="753"/>
      <c r="D85" s="753"/>
      <c r="E85" s="340"/>
      <c r="F85" s="491"/>
      <c r="G85" s="491"/>
      <c r="H85" s="491"/>
      <c r="I85" s="749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53"/>
      <c r="B86" s="753"/>
      <c r="C86" s="753"/>
      <c r="D86" s="340"/>
      <c r="E86" s="345"/>
      <c r="F86" s="491"/>
      <c r="G86" s="491"/>
      <c r="H86" s="491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53"/>
      <c r="B87" s="753"/>
      <c r="C87" s="340"/>
      <c r="D87" s="340"/>
      <c r="E87" s="345"/>
      <c r="F87" s="491"/>
      <c r="G87" s="491"/>
      <c r="H87" s="491"/>
      <c r="I87" s="201"/>
      <c r="J87" s="85"/>
      <c r="K87" s="180"/>
      <c r="L87" s="112"/>
      <c r="M87" s="162" t="s">
        <v>662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53"/>
      <c r="B88" s="340"/>
      <c r="C88" s="345"/>
      <c r="D88" s="345"/>
      <c r="E88" s="345"/>
      <c r="F88" s="491"/>
      <c r="G88" s="491"/>
      <c r="H88" s="491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1"/>
      <c r="H89" s="491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17"/>
      <c r="P92" s="818"/>
      <c r="Q92" s="818"/>
      <c r="R92" s="818"/>
      <c r="S92" s="818"/>
      <c r="T92" s="818"/>
      <c r="U92" s="818"/>
      <c r="V92" s="818"/>
      <c r="W92" s="818"/>
      <c r="X92" s="818"/>
      <c r="Y92" s="818"/>
      <c r="Z92" s="818"/>
      <c r="AA92" s="819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17"/>
      <c r="P93" s="818"/>
      <c r="Q93" s="818"/>
      <c r="R93" s="818"/>
      <c r="S93" s="818"/>
      <c r="T93" s="818"/>
      <c r="U93" s="818"/>
      <c r="V93" s="818"/>
      <c r="W93" s="818"/>
      <c r="X93" s="818"/>
      <c r="Y93" s="818"/>
      <c r="Z93" s="818"/>
      <c r="AA93" s="819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17"/>
      <c r="P94" s="818"/>
      <c r="Q94" s="818"/>
      <c r="R94" s="818"/>
      <c r="S94" s="818"/>
      <c r="T94" s="818"/>
      <c r="U94" s="818"/>
      <c r="V94" s="818"/>
      <c r="W94" s="818"/>
      <c r="X94" s="818"/>
      <c r="Y94" s="818"/>
      <c r="Z94" s="818"/>
      <c r="AA94" s="819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17"/>
      <c r="P95" s="818"/>
      <c r="Q95" s="818"/>
      <c r="R95" s="818"/>
      <c r="S95" s="818"/>
      <c r="T95" s="818"/>
      <c r="U95" s="818"/>
      <c r="V95" s="818"/>
      <c r="W95" s="818"/>
      <c r="X95" s="818"/>
      <c r="Y95" s="818"/>
      <c r="Z95" s="818"/>
      <c r="AA95" s="819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20"/>
      <c r="J97" s="304"/>
      <c r="K97" s="203"/>
      <c r="L97" s="170" t="s">
        <v>22</v>
      </c>
      <c r="M97" s="173" t="s">
        <v>10</v>
      </c>
      <c r="N97" s="272"/>
      <c r="O97" s="827"/>
      <c r="P97" s="828"/>
      <c r="Q97" s="828"/>
      <c r="R97" s="828"/>
      <c r="S97" s="828"/>
      <c r="T97" s="828"/>
      <c r="U97" s="828"/>
      <c r="V97" s="828"/>
      <c r="W97" s="828"/>
      <c r="X97" s="828"/>
      <c r="Y97" s="828"/>
      <c r="Z97" s="828"/>
      <c r="AA97" s="829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20"/>
      <c r="J98" s="784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21"/>
      <c r="X98" s="755" t="s">
        <v>87</v>
      </c>
      <c r="Y98" s="821"/>
      <c r="Z98" s="823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20"/>
      <c r="J99" s="784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22"/>
      <c r="X99" s="755"/>
      <c r="Y99" s="822"/>
      <c r="Z99" s="824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20"/>
      <c r="J100" s="784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21"/>
      <c r="X100" s="755" t="s">
        <v>87</v>
      </c>
      <c r="Y100" s="821"/>
      <c r="Z100" s="823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20"/>
      <c r="J101" s="784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22"/>
      <c r="X101" s="755"/>
      <c r="Y101" s="822"/>
      <c r="Z101" s="824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20"/>
      <c r="J102" s="784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20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17"/>
      <c r="P114" s="818"/>
      <c r="Q114" s="818"/>
      <c r="R114" s="818"/>
      <c r="S114" s="818"/>
      <c r="T114" s="818"/>
      <c r="U114" s="818"/>
      <c r="V114" s="819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17"/>
      <c r="P115" s="818"/>
      <c r="Q115" s="818"/>
      <c r="R115" s="818"/>
      <c r="S115" s="818"/>
      <c r="T115" s="818"/>
      <c r="U115" s="818"/>
      <c r="V115" s="819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17"/>
      <c r="P116" s="818"/>
      <c r="Q116" s="818"/>
      <c r="R116" s="818"/>
      <c r="S116" s="818"/>
      <c r="T116" s="818"/>
      <c r="U116" s="818"/>
      <c r="V116" s="819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17"/>
      <c r="P117" s="818"/>
      <c r="Q117" s="818"/>
      <c r="R117" s="818"/>
      <c r="S117" s="818"/>
      <c r="T117" s="818"/>
      <c r="U117" s="818"/>
      <c r="V117" s="819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83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83"/>
      <c r="J119" s="784"/>
      <c r="L119" s="170" t="s">
        <v>22</v>
      </c>
      <c r="M119" s="173" t="s">
        <v>10</v>
      </c>
      <c r="N119" s="272"/>
      <c r="O119" s="827"/>
      <c r="P119" s="828"/>
      <c r="Q119" s="828"/>
      <c r="R119" s="828"/>
      <c r="S119" s="828"/>
      <c r="T119" s="828"/>
      <c r="U119" s="828"/>
      <c r="V119" s="829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83"/>
      <c r="J120" s="784"/>
      <c r="K120" s="203"/>
      <c r="L120" s="171"/>
      <c r="M120" s="174"/>
      <c r="N120" s="205"/>
      <c r="O120" s="192"/>
      <c r="P120" s="192"/>
      <c r="Q120" s="192"/>
      <c r="R120" s="830"/>
      <c r="S120" s="854" t="s">
        <v>87</v>
      </c>
      <c r="T120" s="830"/>
      <c r="U120" s="823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83"/>
      <c r="J121" s="784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31"/>
      <c r="S121" s="855"/>
      <c r="T121" s="831"/>
      <c r="U121" s="824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83"/>
      <c r="J122" s="784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83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17"/>
      <c r="P131" s="818"/>
      <c r="Q131" s="818"/>
      <c r="R131" s="818"/>
      <c r="S131" s="818"/>
      <c r="T131" s="818"/>
      <c r="U131" s="818"/>
      <c r="V131" s="819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17"/>
      <c r="P132" s="818"/>
      <c r="Q132" s="818"/>
      <c r="R132" s="818"/>
      <c r="S132" s="818"/>
      <c r="T132" s="818"/>
      <c r="U132" s="818"/>
      <c r="V132" s="819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17"/>
      <c r="P133" s="818"/>
      <c r="Q133" s="818"/>
      <c r="R133" s="818"/>
      <c r="S133" s="818"/>
      <c r="T133" s="818"/>
      <c r="U133" s="818"/>
      <c r="V133" s="819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17"/>
      <c r="P134" s="818"/>
      <c r="Q134" s="818"/>
      <c r="R134" s="818"/>
      <c r="S134" s="818"/>
      <c r="T134" s="818"/>
      <c r="U134" s="818"/>
      <c r="V134" s="819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83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83"/>
      <c r="J136" s="784"/>
      <c r="L136" s="170" t="s">
        <v>22</v>
      </c>
      <c r="M136" s="173" t="s">
        <v>10</v>
      </c>
      <c r="N136" s="272"/>
      <c r="O136" s="827"/>
      <c r="P136" s="828"/>
      <c r="Q136" s="828"/>
      <c r="R136" s="828"/>
      <c r="S136" s="828"/>
      <c r="T136" s="828"/>
      <c r="U136" s="828"/>
      <c r="V136" s="829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83"/>
      <c r="J137" s="784"/>
      <c r="K137" s="203"/>
      <c r="L137" s="171"/>
      <c r="M137" s="174"/>
      <c r="N137" s="205"/>
      <c r="O137" s="192"/>
      <c r="P137" s="192"/>
      <c r="Q137" s="192"/>
      <c r="R137" s="830"/>
      <c r="S137" s="854" t="s">
        <v>87</v>
      </c>
      <c r="T137" s="830"/>
      <c r="U137" s="823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83"/>
      <c r="J138" s="784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31"/>
      <c r="S138" s="855"/>
      <c r="T138" s="831"/>
      <c r="U138" s="824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83"/>
      <c r="J139" s="784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83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17"/>
      <c r="P148" s="818"/>
      <c r="Q148" s="818"/>
      <c r="R148" s="818"/>
      <c r="S148" s="818"/>
      <c r="T148" s="818"/>
      <c r="U148" s="818"/>
      <c r="V148" s="819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17"/>
      <c r="P149" s="818"/>
      <c r="Q149" s="818"/>
      <c r="R149" s="818"/>
      <c r="S149" s="818"/>
      <c r="T149" s="818"/>
      <c r="U149" s="818"/>
      <c r="V149" s="819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17"/>
      <c r="P150" s="818"/>
      <c r="Q150" s="818"/>
      <c r="R150" s="818"/>
      <c r="S150" s="818"/>
      <c r="T150" s="818"/>
      <c r="U150" s="818"/>
      <c r="V150" s="819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17"/>
      <c r="P151" s="818"/>
      <c r="Q151" s="818"/>
      <c r="R151" s="818"/>
      <c r="S151" s="818"/>
      <c r="T151" s="818"/>
      <c r="U151" s="818"/>
      <c r="V151" s="819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83"/>
      <c r="J152" s="181"/>
      <c r="L152" s="170" t="s">
        <v>12</v>
      </c>
      <c r="M152" s="172" t="s">
        <v>9</v>
      </c>
      <c r="N152" s="191"/>
      <c r="O152" s="758"/>
      <c r="P152" s="759"/>
      <c r="Q152" s="759"/>
      <c r="R152" s="759"/>
      <c r="S152" s="759"/>
      <c r="T152" s="759"/>
      <c r="U152" s="759"/>
      <c r="V152" s="760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83"/>
      <c r="J153" s="784"/>
      <c r="L153" s="170" t="s">
        <v>22</v>
      </c>
      <c r="M153" s="173" t="s">
        <v>10</v>
      </c>
      <c r="N153" s="272"/>
      <c r="O153" s="827"/>
      <c r="P153" s="828"/>
      <c r="Q153" s="828"/>
      <c r="R153" s="828"/>
      <c r="S153" s="828"/>
      <c r="T153" s="828"/>
      <c r="U153" s="828"/>
      <c r="V153" s="829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83"/>
      <c r="J154" s="784"/>
      <c r="K154" s="203"/>
      <c r="L154" s="171"/>
      <c r="M154" s="174"/>
      <c r="N154" s="205"/>
      <c r="O154" s="324"/>
      <c r="P154" s="192"/>
      <c r="Q154" s="192"/>
      <c r="R154" s="830"/>
      <c r="S154" s="854" t="s">
        <v>87</v>
      </c>
      <c r="T154" s="830"/>
      <c r="U154" s="823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83"/>
      <c r="J155" s="784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31"/>
      <c r="S155" s="855"/>
      <c r="T155" s="831"/>
      <c r="U155" s="824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83"/>
      <c r="J156" s="784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83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79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3" t="s">
        <v>23</v>
      </c>
      <c r="N166" s="815"/>
      <c r="O166" s="816"/>
      <c r="P166" s="816"/>
      <c r="Q166" s="816"/>
      <c r="R166" s="816"/>
      <c r="S166" s="816"/>
      <c r="T166" s="816"/>
      <c r="U166" s="816"/>
      <c r="V166" s="816"/>
      <c r="W166" s="816"/>
      <c r="X166" s="816"/>
      <c r="Y166" s="816"/>
      <c r="Z166" s="816"/>
      <c r="AA166" s="816"/>
      <c r="AB166" s="816"/>
      <c r="AC166" s="816"/>
      <c r="AD166" s="816"/>
      <c r="AE166" s="816"/>
      <c r="AF166" s="816"/>
      <c r="AG166" s="816"/>
      <c r="AH166" s="816"/>
      <c r="AI166" s="816"/>
      <c r="AJ166" s="816"/>
      <c r="AK166" s="816"/>
      <c r="AL166" s="799"/>
      <c r="AM166" s="625" t="s">
        <v>507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79"/>
      <c r="B167" s="779">
        <v>1</v>
      </c>
      <c r="C167" s="298"/>
      <c r="D167" s="298"/>
      <c r="E167" s="298"/>
      <c r="F167" s="348"/>
      <c r="G167" s="584"/>
      <c r="H167" s="584"/>
      <c r="I167" s="219"/>
      <c r="J167" s="46"/>
      <c r="L167" s="339" t="str">
        <f>mergeValue(A167) &amp;"."&amp; mergeValue(B167)</f>
        <v>1.1</v>
      </c>
      <c r="M167" s="159" t="s">
        <v>18</v>
      </c>
      <c r="N167" s="825"/>
      <c r="O167" s="826"/>
      <c r="P167" s="826"/>
      <c r="Q167" s="826"/>
      <c r="R167" s="826"/>
      <c r="S167" s="826"/>
      <c r="T167" s="826"/>
      <c r="U167" s="826"/>
      <c r="V167" s="826"/>
      <c r="W167" s="826"/>
      <c r="X167" s="826"/>
      <c r="Y167" s="826"/>
      <c r="Z167" s="826"/>
      <c r="AA167" s="826"/>
      <c r="AB167" s="826"/>
      <c r="AC167" s="826"/>
      <c r="AD167" s="826"/>
      <c r="AE167" s="826"/>
      <c r="AF167" s="826"/>
      <c r="AG167" s="826"/>
      <c r="AH167" s="826"/>
      <c r="AI167" s="826"/>
      <c r="AJ167" s="826"/>
      <c r="AK167" s="826"/>
      <c r="AL167" s="804"/>
      <c r="AM167" s="624" t="s">
        <v>508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79"/>
      <c r="B168" s="779"/>
      <c r="C168" s="779">
        <v>1</v>
      </c>
      <c r="D168" s="298"/>
      <c r="E168" s="298"/>
      <c r="F168" s="348"/>
      <c r="G168" s="584"/>
      <c r="H168" s="584"/>
      <c r="I168" s="219"/>
      <c r="J168" s="46"/>
      <c r="L168" s="339" t="str">
        <f>mergeValue(A168) &amp;"."&amp; mergeValue(B168)&amp;"."&amp; mergeValue(C168)</f>
        <v>1.1.1</v>
      </c>
      <c r="M168" s="160" t="s">
        <v>654</v>
      </c>
      <c r="N168" s="825"/>
      <c r="O168" s="826"/>
      <c r="P168" s="826"/>
      <c r="Q168" s="826"/>
      <c r="R168" s="826"/>
      <c r="S168" s="826"/>
      <c r="T168" s="826"/>
      <c r="U168" s="826"/>
      <c r="V168" s="826"/>
      <c r="W168" s="826"/>
      <c r="X168" s="826"/>
      <c r="Y168" s="826"/>
      <c r="Z168" s="826"/>
      <c r="AA168" s="826"/>
      <c r="AB168" s="826"/>
      <c r="AC168" s="826"/>
      <c r="AD168" s="826"/>
      <c r="AE168" s="826"/>
      <c r="AF168" s="826"/>
      <c r="AG168" s="826"/>
      <c r="AH168" s="826"/>
      <c r="AI168" s="826"/>
      <c r="AJ168" s="826"/>
      <c r="AK168" s="826"/>
      <c r="AL168" s="804"/>
      <c r="AM168" s="624" t="s">
        <v>655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79"/>
      <c r="B169" s="779"/>
      <c r="C169" s="779"/>
      <c r="D169" s="779">
        <v>1</v>
      </c>
      <c r="E169" s="298"/>
      <c r="F169" s="348"/>
      <c r="G169" s="584"/>
      <c r="H169" s="584"/>
      <c r="I169" s="783"/>
      <c r="J169" s="784"/>
      <c r="K169" s="749"/>
      <c r="L169" s="785" t="str">
        <f>mergeValue(A169) &amp;"."&amp; mergeValue(B169)&amp;"."&amp; mergeValue(C169)&amp;"."&amp; mergeValue(D169)</f>
        <v>1.1.1.1</v>
      </c>
      <c r="M169" s="786"/>
      <c r="N169" s="755" t="s">
        <v>87</v>
      </c>
      <c r="O169" s="780"/>
      <c r="P169" s="793" t="s">
        <v>96</v>
      </c>
      <c r="Q169" s="794"/>
      <c r="R169" s="755" t="s">
        <v>88</v>
      </c>
      <c r="S169" s="780"/>
      <c r="T169" s="790">
        <v>1</v>
      </c>
      <c r="U169" s="857"/>
      <c r="V169" s="755" t="s">
        <v>88</v>
      </c>
      <c r="W169" s="780"/>
      <c r="X169" s="790">
        <v>1</v>
      </c>
      <c r="Y169" s="856"/>
      <c r="Z169" s="755" t="s">
        <v>88</v>
      </c>
      <c r="AA169" s="191"/>
      <c r="AB169" s="113">
        <v>1</v>
      </c>
      <c r="AC169" s="422"/>
      <c r="AD169" s="580"/>
      <c r="AE169" s="580"/>
      <c r="AF169" s="580"/>
      <c r="AG169" s="580"/>
      <c r="AH169" s="582"/>
      <c r="AI169" s="583" t="s">
        <v>87</v>
      </c>
      <c r="AJ169" s="582"/>
      <c r="AK169" s="583" t="s">
        <v>88</v>
      </c>
      <c r="AL169" s="282"/>
      <c r="AM169" s="761" t="s">
        <v>686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79"/>
      <c r="B170" s="779"/>
      <c r="C170" s="779"/>
      <c r="D170" s="779"/>
      <c r="E170" s="298"/>
      <c r="F170" s="348"/>
      <c r="G170" s="584"/>
      <c r="H170" s="584"/>
      <c r="I170" s="783"/>
      <c r="J170" s="784"/>
      <c r="K170" s="749"/>
      <c r="L170" s="785"/>
      <c r="M170" s="786"/>
      <c r="N170" s="755"/>
      <c r="O170" s="780"/>
      <c r="P170" s="793"/>
      <c r="Q170" s="794"/>
      <c r="R170" s="755"/>
      <c r="S170" s="780"/>
      <c r="T170" s="790"/>
      <c r="U170" s="858"/>
      <c r="V170" s="755"/>
      <c r="W170" s="780"/>
      <c r="X170" s="790"/>
      <c r="Y170" s="856"/>
      <c r="Z170" s="755"/>
      <c r="AA170" s="444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7"/>
      <c r="AM170" s="761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79"/>
      <c r="B171" s="779"/>
      <c r="C171" s="779"/>
      <c r="D171" s="779"/>
      <c r="E171" s="298"/>
      <c r="F171" s="348"/>
      <c r="G171" s="584"/>
      <c r="H171" s="584"/>
      <c r="I171" s="783"/>
      <c r="J171" s="784"/>
      <c r="K171" s="749"/>
      <c r="L171" s="785"/>
      <c r="M171" s="786"/>
      <c r="N171" s="755"/>
      <c r="O171" s="780"/>
      <c r="P171" s="793"/>
      <c r="Q171" s="794"/>
      <c r="R171" s="755"/>
      <c r="S171" s="780"/>
      <c r="T171" s="790"/>
      <c r="U171" s="859"/>
      <c r="V171" s="755"/>
      <c r="W171" s="446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1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79"/>
      <c r="B172" s="779"/>
      <c r="C172" s="779"/>
      <c r="D172" s="779"/>
      <c r="E172" s="298"/>
      <c r="F172" s="348"/>
      <c r="G172" s="584"/>
      <c r="H172" s="584"/>
      <c r="I172" s="783"/>
      <c r="J172" s="784"/>
      <c r="K172" s="749"/>
      <c r="L172" s="785"/>
      <c r="M172" s="786"/>
      <c r="N172" s="755"/>
      <c r="O172" s="780"/>
      <c r="P172" s="793"/>
      <c r="Q172" s="794"/>
      <c r="R172" s="755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1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79"/>
      <c r="B173" s="779"/>
      <c r="C173" s="779"/>
      <c r="D173" s="779"/>
      <c r="E173" s="350"/>
      <c r="F173" s="351"/>
      <c r="G173" s="350"/>
      <c r="H173" s="350"/>
      <c r="I173" s="783"/>
      <c r="J173" s="784"/>
      <c r="K173" s="749"/>
      <c r="L173" s="785"/>
      <c r="M173" s="786"/>
      <c r="N173" s="755"/>
      <c r="O173" s="445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1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79"/>
      <c r="B174" s="779"/>
      <c r="C174" s="779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1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79"/>
      <c r="B175" s="779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662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79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79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15"/>
      <c r="O181" s="816"/>
      <c r="P181" s="816"/>
      <c r="Q181" s="816"/>
      <c r="R181" s="816"/>
      <c r="S181" s="816"/>
      <c r="T181" s="816"/>
      <c r="U181" s="816"/>
      <c r="V181" s="816"/>
      <c r="W181" s="816"/>
      <c r="X181" s="816"/>
      <c r="Y181" s="816"/>
      <c r="Z181" s="816"/>
      <c r="AA181" s="816"/>
      <c r="AB181" s="816"/>
      <c r="AC181" s="816"/>
      <c r="AD181" s="816"/>
      <c r="AE181" s="816"/>
      <c r="AF181" s="816"/>
      <c r="AG181" s="816"/>
      <c r="AH181" s="816"/>
      <c r="AI181" s="816"/>
      <c r="AJ181" s="816"/>
      <c r="AK181" s="799"/>
      <c r="AL181" s="625" t="s">
        <v>507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79"/>
      <c r="B182" s="779">
        <v>1</v>
      </c>
      <c r="C182" s="298"/>
      <c r="D182" s="298"/>
      <c r="E182" s="298"/>
      <c r="F182" s="348"/>
      <c r="G182" s="584"/>
      <c r="H182" s="584"/>
      <c r="I182" s="219"/>
      <c r="J182" s="46"/>
      <c r="L182" s="339" t="str">
        <f>mergeValue(A182) &amp;"."&amp; mergeValue(B182)</f>
        <v>1.1</v>
      </c>
      <c r="M182" s="159" t="s">
        <v>18</v>
      </c>
      <c r="N182" s="825"/>
      <c r="O182" s="826"/>
      <c r="P182" s="826"/>
      <c r="Q182" s="826"/>
      <c r="R182" s="826"/>
      <c r="S182" s="826"/>
      <c r="T182" s="826"/>
      <c r="U182" s="826"/>
      <c r="V182" s="826"/>
      <c r="W182" s="826"/>
      <c r="X182" s="826"/>
      <c r="Y182" s="826"/>
      <c r="Z182" s="826"/>
      <c r="AA182" s="826"/>
      <c r="AB182" s="826"/>
      <c r="AC182" s="826"/>
      <c r="AD182" s="826"/>
      <c r="AE182" s="826"/>
      <c r="AF182" s="826"/>
      <c r="AG182" s="826"/>
      <c r="AH182" s="826"/>
      <c r="AI182" s="826"/>
      <c r="AJ182" s="826"/>
      <c r="AK182" s="804"/>
      <c r="AL182" s="624" t="s">
        <v>508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79"/>
      <c r="B183" s="779"/>
      <c r="C183" s="779">
        <v>1</v>
      </c>
      <c r="D183" s="298"/>
      <c r="E183" s="298"/>
      <c r="F183" s="348"/>
      <c r="G183" s="584"/>
      <c r="H183" s="584"/>
      <c r="I183" s="219"/>
      <c r="J183" s="46"/>
      <c r="L183" s="339" t="str">
        <f>mergeValue(A183) &amp;"."&amp; mergeValue(B183)&amp;"."&amp; mergeValue(C183)</f>
        <v>1.1.1</v>
      </c>
      <c r="M183" s="160" t="s">
        <v>654</v>
      </c>
      <c r="N183" s="825"/>
      <c r="O183" s="826"/>
      <c r="P183" s="826"/>
      <c r="Q183" s="826"/>
      <c r="R183" s="826"/>
      <c r="S183" s="826"/>
      <c r="T183" s="826"/>
      <c r="U183" s="826"/>
      <c r="V183" s="826"/>
      <c r="W183" s="826"/>
      <c r="X183" s="826"/>
      <c r="Y183" s="826"/>
      <c r="Z183" s="826"/>
      <c r="AA183" s="826"/>
      <c r="AB183" s="826"/>
      <c r="AC183" s="826"/>
      <c r="AD183" s="826"/>
      <c r="AE183" s="826"/>
      <c r="AF183" s="826"/>
      <c r="AG183" s="826"/>
      <c r="AH183" s="826"/>
      <c r="AI183" s="826"/>
      <c r="AJ183" s="826"/>
      <c r="AK183" s="804"/>
      <c r="AL183" s="624" t="s">
        <v>655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79"/>
      <c r="B184" s="779"/>
      <c r="C184" s="779"/>
      <c r="D184" s="779">
        <v>1</v>
      </c>
      <c r="E184" s="298"/>
      <c r="F184" s="348"/>
      <c r="G184" s="584"/>
      <c r="H184" s="584"/>
      <c r="I184" s="783"/>
      <c r="J184" s="784"/>
      <c r="K184" s="749"/>
      <c r="L184" s="805" t="str">
        <f>mergeValue(A184) &amp;"."&amp; mergeValue(B184)&amp;"."&amp; mergeValue(C184)&amp;"."&amp; mergeValue(D184)</f>
        <v>1.1.1.1</v>
      </c>
      <c r="M184" s="801"/>
      <c r="N184" s="803"/>
      <c r="O184" s="793" t="s">
        <v>96</v>
      </c>
      <c r="P184" s="794"/>
      <c r="Q184" s="755" t="s">
        <v>88</v>
      </c>
      <c r="R184" s="780"/>
      <c r="S184" s="790">
        <v>1</v>
      </c>
      <c r="T184" s="857"/>
      <c r="U184" s="755" t="s">
        <v>88</v>
      </c>
      <c r="V184" s="780"/>
      <c r="W184" s="790" t="s">
        <v>96</v>
      </c>
      <c r="X184" s="856"/>
      <c r="Y184" s="755" t="s">
        <v>88</v>
      </c>
      <c r="Z184" s="191"/>
      <c r="AA184" s="113">
        <v>1</v>
      </c>
      <c r="AB184" s="422"/>
      <c r="AC184" s="580"/>
      <c r="AD184" s="580"/>
      <c r="AE184" s="581"/>
      <c r="AF184" s="580"/>
      <c r="AG184" s="582"/>
      <c r="AH184" s="583" t="s">
        <v>87</v>
      </c>
      <c r="AI184" s="582"/>
      <c r="AJ184" s="583" t="s">
        <v>88</v>
      </c>
      <c r="AK184" s="282"/>
      <c r="AL184" s="761" t="s">
        <v>686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79"/>
      <c r="B185" s="779"/>
      <c r="C185" s="779"/>
      <c r="D185" s="779"/>
      <c r="E185" s="298"/>
      <c r="F185" s="348"/>
      <c r="G185" s="584"/>
      <c r="H185" s="584"/>
      <c r="I185" s="783"/>
      <c r="J185" s="784"/>
      <c r="K185" s="749"/>
      <c r="L185" s="785"/>
      <c r="M185" s="802"/>
      <c r="N185" s="803"/>
      <c r="O185" s="793"/>
      <c r="P185" s="794"/>
      <c r="Q185" s="755"/>
      <c r="R185" s="780"/>
      <c r="S185" s="790"/>
      <c r="T185" s="858"/>
      <c r="U185" s="755"/>
      <c r="V185" s="780"/>
      <c r="W185" s="790"/>
      <c r="X185" s="856"/>
      <c r="Y185" s="755"/>
      <c r="Z185" s="444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7"/>
      <c r="AL185" s="761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79"/>
      <c r="B186" s="779"/>
      <c r="C186" s="779"/>
      <c r="D186" s="779"/>
      <c r="E186" s="298"/>
      <c r="F186" s="348"/>
      <c r="G186" s="584"/>
      <c r="H186" s="584"/>
      <c r="I186" s="783"/>
      <c r="J186" s="784"/>
      <c r="K186" s="749"/>
      <c r="L186" s="785"/>
      <c r="M186" s="802"/>
      <c r="N186" s="803"/>
      <c r="O186" s="793"/>
      <c r="P186" s="794"/>
      <c r="Q186" s="755"/>
      <c r="R186" s="780"/>
      <c r="S186" s="790"/>
      <c r="T186" s="859"/>
      <c r="U186" s="755"/>
      <c r="V186" s="446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1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79"/>
      <c r="B187" s="779"/>
      <c r="C187" s="779"/>
      <c r="D187" s="779"/>
      <c r="E187" s="298"/>
      <c r="F187" s="348"/>
      <c r="G187" s="584"/>
      <c r="H187" s="584"/>
      <c r="I187" s="783"/>
      <c r="J187" s="784"/>
      <c r="K187" s="749"/>
      <c r="L187" s="785"/>
      <c r="M187" s="802"/>
      <c r="N187" s="803"/>
      <c r="O187" s="793"/>
      <c r="P187" s="794"/>
      <c r="Q187" s="755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1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79"/>
      <c r="B188" s="779"/>
      <c r="C188" s="779"/>
      <c r="D188" s="779"/>
      <c r="E188" s="350"/>
      <c r="F188" s="351"/>
      <c r="G188" s="350"/>
      <c r="H188" s="350"/>
      <c r="I188" s="783"/>
      <c r="J188" s="784"/>
      <c r="K188" s="749"/>
      <c r="L188" s="785"/>
      <c r="M188" s="802"/>
      <c r="N188" s="445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1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79"/>
      <c r="B189" s="779"/>
      <c r="C189" s="779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1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79"/>
      <c r="B190" s="779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662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79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55" t="s">
        <v>88</v>
      </c>
      <c r="R200" s="834"/>
      <c r="S200" s="790">
        <v>1</v>
      </c>
      <c r="T200" s="833"/>
      <c r="U200" s="755" t="s">
        <v>87</v>
      </c>
      <c r="V200" s="780"/>
      <c r="W200" s="790">
        <v>1</v>
      </c>
      <c r="X200" s="832"/>
      <c r="Y200" s="755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55"/>
      <c r="R201" s="834"/>
      <c r="S201" s="790"/>
      <c r="T201" s="833"/>
      <c r="U201" s="755"/>
      <c r="V201" s="780"/>
      <c r="W201" s="790"/>
      <c r="X201" s="832"/>
      <c r="Y201" s="755"/>
      <c r="Z201" s="444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55"/>
      <c r="R202" s="834"/>
      <c r="S202" s="790"/>
      <c r="T202" s="833"/>
      <c r="U202" s="755"/>
      <c r="V202" s="446"/>
      <c r="W202" s="177"/>
      <c r="X202" s="210" t="s">
        <v>685</v>
      </c>
      <c r="Y202" s="260"/>
      <c r="Z202" s="260"/>
      <c r="AA202" s="260"/>
      <c r="AB202" s="575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55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5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4"/>
      <c r="F244" s="450" t="s">
        <v>256</v>
      </c>
      <c r="G244" s="450" t="s">
        <v>256</v>
      </c>
      <c r="H244" s="450" t="s">
        <v>256</v>
      </c>
      <c r="I244" s="453"/>
      <c r="J244" s="451"/>
      <c r="K244" s="452"/>
      <c r="M244" s="620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500"/>
      <c r="E248" s="500"/>
      <c r="F248" s="500"/>
      <c r="G248" s="500"/>
      <c r="H248" s="500"/>
      <c r="I248" s="500"/>
      <c r="J248" s="500"/>
      <c r="K248" s="500"/>
      <c r="L248" s="500"/>
      <c r="U248" s="387"/>
    </row>
    <row r="249" spans="1:83" s="390" customFormat="1" ht="15" customHeight="1">
      <c r="A249" s="89"/>
      <c r="B249" s="249" t="s">
        <v>430</v>
      </c>
      <c r="C249" s="861"/>
      <c r="D249" s="699">
        <v>1</v>
      </c>
      <c r="E249" s="746"/>
      <c r="F249" s="494"/>
      <c r="G249" s="251">
        <v>0</v>
      </c>
      <c r="H249" s="499"/>
      <c r="I249" s="375"/>
      <c r="J249" s="537" t="s">
        <v>555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61"/>
      <c r="D250" s="699"/>
      <c r="E250" s="746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500"/>
      <c r="G253" s="500"/>
      <c r="H253" s="500"/>
      <c r="I253" s="500"/>
      <c r="J253" s="500"/>
      <c r="K253" s="500"/>
      <c r="L253" s="500"/>
      <c r="Q253" s="393"/>
      <c r="U253" s="387"/>
    </row>
    <row r="254" spans="1:83" s="390" customFormat="1" ht="15" customHeight="1">
      <c r="A254" s="89"/>
      <c r="B254" s="249" t="s">
        <v>430</v>
      </c>
      <c r="C254" s="862"/>
      <c r="D254" s="374"/>
      <c r="E254" s="622"/>
      <c r="F254" s="853"/>
      <c r="G254" s="699">
        <v>0</v>
      </c>
      <c r="H254" s="860"/>
      <c r="I254" s="375"/>
      <c r="J254" s="537" t="s">
        <v>555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62"/>
      <c r="D255" s="374"/>
      <c r="E255" s="622"/>
      <c r="F255" s="853"/>
      <c r="G255" s="699"/>
      <c r="H255" s="860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1"/>
      <c r="D259" s="386"/>
      <c r="E259" s="623"/>
      <c r="F259" s="386"/>
      <c r="G259" s="386"/>
      <c r="H259" s="386"/>
      <c r="I259" s="331"/>
      <c r="J259" s="251">
        <v>0</v>
      </c>
      <c r="K259" s="540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1"/>
      <c r="F264" s="416"/>
      <c r="G264" s="422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5"/>
      <c r="F269" s="424" t="s">
        <v>484</v>
      </c>
      <c r="G269" s="424" t="s">
        <v>484</v>
      </c>
      <c r="H269" s="451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5"/>
      <c r="F274" s="424" t="s">
        <v>484</v>
      </c>
      <c r="G274" s="557"/>
      <c r="H274" s="424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2">
        <f>E278</f>
        <v>0</v>
      </c>
      <c r="F279" s="424" t="s">
        <v>484</v>
      </c>
      <c r="G279" s="557"/>
      <c r="H279" s="424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3"/>
      <c r="F280" s="434"/>
      <c r="G280"/>
      <c r="H280" s="434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2">
        <f>E283</f>
        <v>0</v>
      </c>
      <c r="F284" s="424" t="s">
        <v>484</v>
      </c>
      <c r="G284" s="435"/>
      <c r="H284" s="424" t="s">
        <v>484</v>
      </c>
      <c r="I284" s="317"/>
      <c r="K284" s="317"/>
      <c r="L284" s="317"/>
    </row>
    <row r="287" spans="1:12" s="34" customFormat="1" ht="17.100000000000001" customHeight="1">
      <c r="A287" s="34" t="s">
        <v>542</v>
      </c>
    </row>
    <row r="289" spans="1:20" s="255" customFormat="1" ht="409.5">
      <c r="A289" s="739">
        <v>1</v>
      </c>
      <c r="B289" s="319"/>
      <c r="C289" s="319"/>
      <c r="D289" s="319"/>
      <c r="F289" s="473" t="str">
        <f>"2." &amp;mergeValue(A289)</f>
        <v>2.1</v>
      </c>
      <c r="G289" s="560" t="s">
        <v>529</v>
      </c>
      <c r="H289" s="456"/>
      <c r="I289" s="286" t="s">
        <v>627</v>
      </c>
      <c r="J289" s="472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39"/>
      <c r="B290" s="319"/>
      <c r="C290" s="319"/>
      <c r="D290" s="319"/>
      <c r="F290" s="473" t="str">
        <f>"3." &amp;mergeValue(A290)</f>
        <v>3.1</v>
      </c>
      <c r="G290" s="560" t="s">
        <v>530</v>
      </c>
      <c r="H290" s="456"/>
      <c r="I290" s="286" t="s">
        <v>625</v>
      </c>
      <c r="J290" s="472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39"/>
      <c r="B291" s="319"/>
      <c r="C291" s="319"/>
      <c r="D291" s="319"/>
      <c r="F291" s="473" t="str">
        <f>"4."&amp;mergeValue(A291)</f>
        <v>4.1</v>
      </c>
      <c r="G291" s="560" t="s">
        <v>531</v>
      </c>
      <c r="H291" s="457" t="s">
        <v>484</v>
      </c>
      <c r="I291" s="286"/>
      <c r="J291" s="472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39"/>
      <c r="B292" s="739">
        <v>1</v>
      </c>
      <c r="C292" s="482"/>
      <c r="D292" s="482"/>
      <c r="F292" s="473" t="str">
        <f>"4."&amp;mergeValue(A292) &amp;"."&amp;mergeValue(B292)</f>
        <v>4.1.1</v>
      </c>
      <c r="G292" s="463" t="s">
        <v>629</v>
      </c>
      <c r="H292" s="456" t="str">
        <f>IF(region_name="","",region_name)</f>
        <v>Ханты-Мансийский автономный округ</v>
      </c>
      <c r="I292" s="286" t="s">
        <v>534</v>
      </c>
      <c r="J292" s="472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39"/>
      <c r="B293" s="739"/>
      <c r="C293" s="739">
        <v>1</v>
      </c>
      <c r="D293" s="482"/>
      <c r="F293" s="473" t="str">
        <f>"4."&amp;mergeValue(A293) &amp;"."&amp;mergeValue(B293)&amp;"."&amp;mergeValue(C293)</f>
        <v>4.1.1.1</v>
      </c>
      <c r="G293" s="481" t="s">
        <v>532</v>
      </c>
      <c r="H293" s="456"/>
      <c r="I293" s="286" t="s">
        <v>535</v>
      </c>
      <c r="J293" s="472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39"/>
      <c r="B294" s="739"/>
      <c r="C294" s="739"/>
      <c r="D294" s="482">
        <v>1</v>
      </c>
      <c r="F294" s="473" t="str">
        <f>"4."&amp;mergeValue(A294) &amp;"."&amp;mergeValue(B294)&amp;"."&amp;mergeValue(C294)&amp;"."&amp;mergeValue(D294)</f>
        <v>4.1.1.1.1</v>
      </c>
      <c r="G294" s="563" t="s">
        <v>533</v>
      </c>
      <c r="H294" s="456"/>
      <c r="I294" s="761" t="s">
        <v>628</v>
      </c>
      <c r="J294" s="472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39"/>
      <c r="B295" s="739"/>
      <c r="C295" s="739"/>
      <c r="D295" s="482"/>
      <c r="F295" s="567"/>
      <c r="G295" s="568" t="s">
        <v>4</v>
      </c>
      <c r="H295" s="569"/>
      <c r="I295" s="761"/>
      <c r="J295" s="472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39"/>
      <c r="B296" s="739"/>
      <c r="C296" s="482"/>
      <c r="D296" s="482"/>
      <c r="F296" s="478"/>
      <c r="G296" s="162" t="s">
        <v>428</v>
      </c>
      <c r="H296" s="479"/>
      <c r="I296" s="480"/>
      <c r="J296" s="472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39"/>
      <c r="B297" s="319"/>
      <c r="C297" s="319"/>
      <c r="D297" s="319"/>
      <c r="F297" s="478"/>
      <c r="G297" s="177" t="s">
        <v>541</v>
      </c>
      <c r="H297" s="479"/>
      <c r="I297" s="480"/>
      <c r="J297" s="472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8"/>
      <c r="G298" s="210" t="s">
        <v>540</v>
      </c>
      <c r="H298" s="479"/>
      <c r="I298" s="480"/>
      <c r="J298" s="472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23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</mergeCells>
  <phoneticPr fontId="9" type="noConversion"/>
  <dataValidations xWindow="636" yWindow="660" count="26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sqref="E24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50">
      <formula1>900</formula1>
    </dataValidation>
    <dataValidation type="decimal" allowBlank="1" showErrorMessage="1" errorTitle="Ошибка" error="Допускается ввод только действительных чисел!" sqref="O34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sheetData>
    <row r="1" spans="1:4">
      <c r="A1" t="s">
        <v>923</v>
      </c>
      <c r="B1" t="s">
        <v>550</v>
      </c>
      <c r="C1" t="s">
        <v>551</v>
      </c>
      <c r="D1" t="s">
        <v>922</v>
      </c>
    </row>
    <row r="2" spans="1:4">
      <c r="A2">
        <v>1</v>
      </c>
      <c r="B2" t="s">
        <v>712</v>
      </c>
      <c r="C2" t="s">
        <v>714</v>
      </c>
      <c r="D2" t="s">
        <v>715</v>
      </c>
    </row>
    <row r="3" spans="1:4">
      <c r="A3">
        <v>2</v>
      </c>
      <c r="B3" t="s">
        <v>712</v>
      </c>
      <c r="C3" t="s">
        <v>712</v>
      </c>
      <c r="D3" t="s">
        <v>713</v>
      </c>
    </row>
    <row r="4" spans="1:4">
      <c r="A4">
        <v>3</v>
      </c>
      <c r="B4" t="s">
        <v>712</v>
      </c>
      <c r="C4" t="s">
        <v>716</v>
      </c>
      <c r="D4" t="s">
        <v>717</v>
      </c>
    </row>
    <row r="5" spans="1:4">
      <c r="A5">
        <v>4</v>
      </c>
      <c r="B5" t="s">
        <v>712</v>
      </c>
      <c r="C5" t="s">
        <v>718</v>
      </c>
      <c r="D5" t="s">
        <v>719</v>
      </c>
    </row>
    <row r="6" spans="1:4">
      <c r="A6">
        <v>5</v>
      </c>
      <c r="B6" t="s">
        <v>712</v>
      </c>
      <c r="C6" t="s">
        <v>720</v>
      </c>
      <c r="D6" t="s">
        <v>721</v>
      </c>
    </row>
    <row r="7" spans="1:4">
      <c r="A7">
        <v>6</v>
      </c>
      <c r="B7" t="s">
        <v>712</v>
      </c>
      <c r="C7" t="s">
        <v>722</v>
      </c>
      <c r="D7" t="s">
        <v>723</v>
      </c>
    </row>
    <row r="8" spans="1:4">
      <c r="A8">
        <v>7</v>
      </c>
      <c r="B8" t="s">
        <v>712</v>
      </c>
      <c r="C8" t="s">
        <v>724</v>
      </c>
      <c r="D8" t="s">
        <v>725</v>
      </c>
    </row>
    <row r="9" spans="1:4">
      <c r="A9">
        <v>8</v>
      </c>
      <c r="B9" t="s">
        <v>712</v>
      </c>
      <c r="C9" t="s">
        <v>726</v>
      </c>
      <c r="D9" t="s">
        <v>727</v>
      </c>
    </row>
    <row r="10" spans="1:4">
      <c r="A10">
        <v>9</v>
      </c>
      <c r="B10" t="s">
        <v>728</v>
      </c>
      <c r="C10" t="s">
        <v>728</v>
      </c>
      <c r="D10" t="s">
        <v>729</v>
      </c>
    </row>
    <row r="11" spans="1:4">
      <c r="A11">
        <v>10</v>
      </c>
      <c r="B11" t="s">
        <v>728</v>
      </c>
      <c r="C11" t="s">
        <v>730</v>
      </c>
      <c r="D11" t="s">
        <v>731</v>
      </c>
    </row>
    <row r="12" spans="1:4">
      <c r="A12">
        <v>11</v>
      </c>
      <c r="B12" t="s">
        <v>728</v>
      </c>
      <c r="C12" t="s">
        <v>732</v>
      </c>
      <c r="D12" t="s">
        <v>733</v>
      </c>
    </row>
    <row r="13" spans="1:4">
      <c r="A13">
        <v>12</v>
      </c>
      <c r="B13" t="s">
        <v>728</v>
      </c>
      <c r="C13" t="s">
        <v>734</v>
      </c>
      <c r="D13" t="s">
        <v>735</v>
      </c>
    </row>
    <row r="14" spans="1:4">
      <c r="A14">
        <v>13</v>
      </c>
      <c r="B14" t="s">
        <v>728</v>
      </c>
      <c r="C14" t="s">
        <v>736</v>
      </c>
      <c r="D14" t="s">
        <v>737</v>
      </c>
    </row>
    <row r="15" spans="1:4">
      <c r="A15">
        <v>14</v>
      </c>
      <c r="B15" t="s">
        <v>728</v>
      </c>
      <c r="C15" t="s">
        <v>738</v>
      </c>
      <c r="D15" t="s">
        <v>739</v>
      </c>
    </row>
    <row r="16" spans="1:4">
      <c r="A16">
        <v>15</v>
      </c>
      <c r="B16" t="s">
        <v>728</v>
      </c>
      <c r="C16" t="s">
        <v>740</v>
      </c>
      <c r="D16" t="s">
        <v>741</v>
      </c>
    </row>
    <row r="17" spans="1:4">
      <c r="A17">
        <v>16</v>
      </c>
      <c r="B17" t="s">
        <v>742</v>
      </c>
      <c r="C17" t="s">
        <v>742</v>
      </c>
      <c r="D17" t="s">
        <v>743</v>
      </c>
    </row>
    <row r="18" spans="1:4">
      <c r="A18">
        <v>17</v>
      </c>
      <c r="B18" t="s">
        <v>744</v>
      </c>
      <c r="C18" t="s">
        <v>746</v>
      </c>
      <c r="D18" t="s">
        <v>747</v>
      </c>
    </row>
    <row r="19" spans="1:4">
      <c r="A19">
        <v>18</v>
      </c>
      <c r="B19" t="s">
        <v>744</v>
      </c>
      <c r="C19" t="s">
        <v>744</v>
      </c>
      <c r="D19" t="s">
        <v>745</v>
      </c>
    </row>
    <row r="20" spans="1:4">
      <c r="A20">
        <v>19</v>
      </c>
      <c r="B20" t="s">
        <v>744</v>
      </c>
      <c r="C20" t="s">
        <v>748</v>
      </c>
      <c r="D20" t="s">
        <v>749</v>
      </c>
    </row>
    <row r="21" spans="1:4">
      <c r="A21">
        <v>20</v>
      </c>
      <c r="B21" t="s">
        <v>744</v>
      </c>
      <c r="C21" t="s">
        <v>750</v>
      </c>
      <c r="D21" t="s">
        <v>751</v>
      </c>
    </row>
    <row r="22" spans="1:4">
      <c r="A22">
        <v>21</v>
      </c>
      <c r="B22" t="s">
        <v>744</v>
      </c>
      <c r="C22" t="s">
        <v>752</v>
      </c>
      <c r="D22" t="s">
        <v>753</v>
      </c>
    </row>
    <row r="23" spans="1:4">
      <c r="A23">
        <v>22</v>
      </c>
      <c r="B23" t="s">
        <v>744</v>
      </c>
      <c r="C23" t="s">
        <v>754</v>
      </c>
      <c r="D23" t="s">
        <v>755</v>
      </c>
    </row>
    <row r="24" spans="1:4">
      <c r="A24">
        <v>23</v>
      </c>
      <c r="B24" t="s">
        <v>744</v>
      </c>
      <c r="C24" t="s">
        <v>756</v>
      </c>
      <c r="D24" t="s">
        <v>757</v>
      </c>
    </row>
    <row r="25" spans="1:4">
      <c r="A25">
        <v>24</v>
      </c>
      <c r="B25" t="s">
        <v>744</v>
      </c>
      <c r="C25" t="s">
        <v>758</v>
      </c>
      <c r="D25" t="s">
        <v>759</v>
      </c>
    </row>
    <row r="26" spans="1:4">
      <c r="A26">
        <v>25</v>
      </c>
      <c r="B26" t="s">
        <v>744</v>
      </c>
      <c r="C26" t="s">
        <v>760</v>
      </c>
      <c r="D26" t="s">
        <v>761</v>
      </c>
    </row>
    <row r="27" spans="1:4">
      <c r="A27">
        <v>26</v>
      </c>
      <c r="B27" t="s">
        <v>744</v>
      </c>
      <c r="C27" t="s">
        <v>762</v>
      </c>
      <c r="D27" t="s">
        <v>763</v>
      </c>
    </row>
    <row r="28" spans="1:4">
      <c r="A28">
        <v>27</v>
      </c>
      <c r="B28" t="s">
        <v>744</v>
      </c>
      <c r="C28" t="s">
        <v>764</v>
      </c>
      <c r="D28" t="s">
        <v>765</v>
      </c>
    </row>
    <row r="29" spans="1:4">
      <c r="A29">
        <v>28</v>
      </c>
      <c r="B29" t="s">
        <v>766</v>
      </c>
      <c r="C29" t="s">
        <v>766</v>
      </c>
      <c r="D29" t="s">
        <v>767</v>
      </c>
    </row>
    <row r="30" spans="1:4">
      <c r="A30">
        <v>29</v>
      </c>
      <c r="B30" t="s">
        <v>768</v>
      </c>
      <c r="C30" t="s">
        <v>768</v>
      </c>
      <c r="D30" t="s">
        <v>769</v>
      </c>
    </row>
    <row r="31" spans="1:4">
      <c r="A31">
        <v>30</v>
      </c>
      <c r="B31" t="s">
        <v>770</v>
      </c>
      <c r="C31" t="s">
        <v>770</v>
      </c>
      <c r="D31" t="s">
        <v>771</v>
      </c>
    </row>
    <row r="32" spans="1:4">
      <c r="A32">
        <v>31</v>
      </c>
      <c r="B32" t="s">
        <v>772</v>
      </c>
      <c r="C32" t="s">
        <v>774</v>
      </c>
      <c r="D32" t="s">
        <v>775</v>
      </c>
    </row>
    <row r="33" spans="1:4">
      <c r="A33">
        <v>32</v>
      </c>
      <c r="B33" t="s">
        <v>772</v>
      </c>
      <c r="C33" t="s">
        <v>776</v>
      </c>
      <c r="D33" t="s">
        <v>777</v>
      </c>
    </row>
    <row r="34" spans="1:4">
      <c r="A34">
        <v>33</v>
      </c>
      <c r="B34" t="s">
        <v>772</v>
      </c>
      <c r="C34" t="s">
        <v>778</v>
      </c>
      <c r="D34" t="s">
        <v>779</v>
      </c>
    </row>
    <row r="35" spans="1:4">
      <c r="A35">
        <v>34</v>
      </c>
      <c r="B35" t="s">
        <v>772</v>
      </c>
      <c r="C35" t="s">
        <v>772</v>
      </c>
      <c r="D35" t="s">
        <v>773</v>
      </c>
    </row>
    <row r="36" spans="1:4">
      <c r="A36">
        <v>35</v>
      </c>
      <c r="B36" t="s">
        <v>772</v>
      </c>
      <c r="C36" t="s">
        <v>780</v>
      </c>
      <c r="D36" t="s">
        <v>781</v>
      </c>
    </row>
    <row r="37" spans="1:4">
      <c r="A37">
        <v>36</v>
      </c>
      <c r="B37" t="s">
        <v>772</v>
      </c>
      <c r="C37" t="s">
        <v>782</v>
      </c>
      <c r="D37" t="s">
        <v>783</v>
      </c>
    </row>
    <row r="38" spans="1:4">
      <c r="A38">
        <v>37</v>
      </c>
      <c r="B38" t="s">
        <v>772</v>
      </c>
      <c r="C38" t="s">
        <v>784</v>
      </c>
      <c r="D38" t="s">
        <v>785</v>
      </c>
    </row>
    <row r="39" spans="1:4">
      <c r="A39">
        <v>38</v>
      </c>
      <c r="B39" t="s">
        <v>772</v>
      </c>
      <c r="C39" t="s">
        <v>786</v>
      </c>
      <c r="D39" t="s">
        <v>787</v>
      </c>
    </row>
    <row r="40" spans="1:4">
      <c r="A40">
        <v>39</v>
      </c>
      <c r="B40" t="s">
        <v>772</v>
      </c>
      <c r="C40" t="s">
        <v>788</v>
      </c>
      <c r="D40" t="s">
        <v>789</v>
      </c>
    </row>
    <row r="41" spans="1:4">
      <c r="A41">
        <v>40</v>
      </c>
      <c r="B41" t="s">
        <v>790</v>
      </c>
      <c r="C41" t="s">
        <v>790</v>
      </c>
      <c r="D41" t="s">
        <v>791</v>
      </c>
    </row>
    <row r="42" spans="1:4">
      <c r="A42">
        <v>41</v>
      </c>
      <c r="B42" t="s">
        <v>792</v>
      </c>
      <c r="C42" t="s">
        <v>794</v>
      </c>
      <c r="D42" t="s">
        <v>795</v>
      </c>
    </row>
    <row r="43" spans="1:4">
      <c r="A43">
        <v>42</v>
      </c>
      <c r="B43" t="s">
        <v>792</v>
      </c>
      <c r="C43" t="s">
        <v>796</v>
      </c>
      <c r="D43" t="s">
        <v>797</v>
      </c>
    </row>
    <row r="44" spans="1:4">
      <c r="A44">
        <v>43</v>
      </c>
      <c r="B44" t="s">
        <v>792</v>
      </c>
      <c r="C44" t="s">
        <v>798</v>
      </c>
      <c r="D44" t="s">
        <v>799</v>
      </c>
    </row>
    <row r="45" spans="1:4">
      <c r="A45">
        <v>44</v>
      </c>
      <c r="B45" t="s">
        <v>792</v>
      </c>
      <c r="C45" t="s">
        <v>800</v>
      </c>
      <c r="D45" t="s">
        <v>801</v>
      </c>
    </row>
    <row r="46" spans="1:4">
      <c r="A46">
        <v>45</v>
      </c>
      <c r="B46" t="s">
        <v>792</v>
      </c>
      <c r="C46" t="s">
        <v>802</v>
      </c>
      <c r="D46" t="s">
        <v>803</v>
      </c>
    </row>
    <row r="47" spans="1:4">
      <c r="A47">
        <v>46</v>
      </c>
      <c r="B47" t="s">
        <v>792</v>
      </c>
      <c r="C47" t="s">
        <v>804</v>
      </c>
      <c r="D47" t="s">
        <v>805</v>
      </c>
    </row>
    <row r="48" spans="1:4">
      <c r="A48">
        <v>47</v>
      </c>
      <c r="B48" t="s">
        <v>792</v>
      </c>
      <c r="C48" t="s">
        <v>792</v>
      </c>
      <c r="D48" t="s">
        <v>793</v>
      </c>
    </row>
    <row r="49" spans="1:4">
      <c r="A49">
        <v>48</v>
      </c>
      <c r="B49" t="s">
        <v>792</v>
      </c>
      <c r="C49" t="s">
        <v>806</v>
      </c>
      <c r="D49" t="s">
        <v>807</v>
      </c>
    </row>
    <row r="50" spans="1:4">
      <c r="A50">
        <v>49</v>
      </c>
      <c r="B50" t="s">
        <v>792</v>
      </c>
      <c r="C50" t="s">
        <v>808</v>
      </c>
      <c r="D50" t="s">
        <v>809</v>
      </c>
    </row>
    <row r="51" spans="1:4">
      <c r="A51">
        <v>50</v>
      </c>
      <c r="B51" t="s">
        <v>810</v>
      </c>
      <c r="C51" t="s">
        <v>810</v>
      </c>
      <c r="D51" t="s">
        <v>811</v>
      </c>
    </row>
    <row r="52" spans="1:4">
      <c r="A52">
        <v>51</v>
      </c>
      <c r="B52" t="s">
        <v>812</v>
      </c>
      <c r="C52" t="s">
        <v>814</v>
      </c>
      <c r="D52" t="s">
        <v>815</v>
      </c>
    </row>
    <row r="53" spans="1:4">
      <c r="A53">
        <v>52</v>
      </c>
      <c r="B53" t="s">
        <v>812</v>
      </c>
      <c r="C53" t="s">
        <v>816</v>
      </c>
      <c r="D53" t="s">
        <v>817</v>
      </c>
    </row>
    <row r="54" spans="1:4">
      <c r="A54">
        <v>53</v>
      </c>
      <c r="B54" t="s">
        <v>812</v>
      </c>
      <c r="C54" t="s">
        <v>818</v>
      </c>
      <c r="D54" t="s">
        <v>819</v>
      </c>
    </row>
    <row r="55" spans="1:4">
      <c r="A55">
        <v>54</v>
      </c>
      <c r="B55" t="s">
        <v>812</v>
      </c>
      <c r="C55" t="s">
        <v>820</v>
      </c>
      <c r="D55" t="s">
        <v>821</v>
      </c>
    </row>
    <row r="56" spans="1:4">
      <c r="A56">
        <v>55</v>
      </c>
      <c r="B56" t="s">
        <v>812</v>
      </c>
      <c r="C56" t="s">
        <v>812</v>
      </c>
      <c r="D56" t="s">
        <v>813</v>
      </c>
    </row>
    <row r="57" spans="1:4">
      <c r="A57">
        <v>56</v>
      </c>
      <c r="B57" t="s">
        <v>812</v>
      </c>
      <c r="C57" t="s">
        <v>822</v>
      </c>
      <c r="D57" t="s">
        <v>823</v>
      </c>
    </row>
    <row r="58" spans="1:4">
      <c r="A58">
        <v>57</v>
      </c>
      <c r="B58" t="s">
        <v>812</v>
      </c>
      <c r="C58" t="s">
        <v>824</v>
      </c>
      <c r="D58" t="s">
        <v>825</v>
      </c>
    </row>
    <row r="59" spans="1:4">
      <c r="A59">
        <v>58</v>
      </c>
      <c r="B59" t="s">
        <v>812</v>
      </c>
      <c r="C59" t="s">
        <v>826</v>
      </c>
      <c r="D59" t="s">
        <v>827</v>
      </c>
    </row>
    <row r="60" spans="1:4">
      <c r="A60">
        <v>59</v>
      </c>
      <c r="B60" t="s">
        <v>812</v>
      </c>
      <c r="C60" t="s">
        <v>828</v>
      </c>
      <c r="D60" t="s">
        <v>829</v>
      </c>
    </row>
    <row r="61" spans="1:4">
      <c r="A61">
        <v>60</v>
      </c>
      <c r="B61" t="s">
        <v>812</v>
      </c>
      <c r="C61" t="s">
        <v>830</v>
      </c>
      <c r="D61" t="s">
        <v>831</v>
      </c>
    </row>
    <row r="62" spans="1:4">
      <c r="A62">
        <v>61</v>
      </c>
      <c r="B62" t="s">
        <v>812</v>
      </c>
      <c r="C62" t="s">
        <v>832</v>
      </c>
      <c r="D62" t="s">
        <v>833</v>
      </c>
    </row>
    <row r="63" spans="1:4">
      <c r="A63">
        <v>62</v>
      </c>
      <c r="B63" t="s">
        <v>812</v>
      </c>
      <c r="C63" t="s">
        <v>834</v>
      </c>
      <c r="D63" t="s">
        <v>835</v>
      </c>
    </row>
    <row r="64" spans="1:4">
      <c r="A64">
        <v>63</v>
      </c>
      <c r="B64" t="s">
        <v>836</v>
      </c>
      <c r="C64" t="s">
        <v>836</v>
      </c>
      <c r="D64" t="s">
        <v>837</v>
      </c>
    </row>
    <row r="65" spans="1:4">
      <c r="A65">
        <v>64</v>
      </c>
      <c r="B65" t="s">
        <v>838</v>
      </c>
      <c r="C65" t="s">
        <v>838</v>
      </c>
      <c r="D65" t="s">
        <v>839</v>
      </c>
    </row>
    <row r="66" spans="1:4">
      <c r="A66">
        <v>65</v>
      </c>
      <c r="B66" t="s">
        <v>840</v>
      </c>
      <c r="C66" t="s">
        <v>840</v>
      </c>
      <c r="D66" t="s">
        <v>841</v>
      </c>
    </row>
    <row r="67" spans="1:4">
      <c r="A67">
        <v>66</v>
      </c>
      <c r="B67" t="s">
        <v>842</v>
      </c>
      <c r="C67" t="s">
        <v>844</v>
      </c>
      <c r="D67" t="s">
        <v>845</v>
      </c>
    </row>
    <row r="68" spans="1:4">
      <c r="A68">
        <v>67</v>
      </c>
      <c r="B68" t="s">
        <v>842</v>
      </c>
      <c r="C68" t="s">
        <v>846</v>
      </c>
      <c r="D68" t="s">
        <v>847</v>
      </c>
    </row>
    <row r="69" spans="1:4">
      <c r="A69">
        <v>68</v>
      </c>
      <c r="B69" t="s">
        <v>842</v>
      </c>
      <c r="C69" t="s">
        <v>848</v>
      </c>
      <c r="D69" t="s">
        <v>849</v>
      </c>
    </row>
    <row r="70" spans="1:4">
      <c r="A70">
        <v>69</v>
      </c>
      <c r="B70" t="s">
        <v>842</v>
      </c>
      <c r="C70" t="s">
        <v>850</v>
      </c>
      <c r="D70" t="s">
        <v>851</v>
      </c>
    </row>
    <row r="71" spans="1:4">
      <c r="A71">
        <v>70</v>
      </c>
      <c r="B71" t="s">
        <v>842</v>
      </c>
      <c r="C71" t="s">
        <v>852</v>
      </c>
      <c r="D71" t="s">
        <v>853</v>
      </c>
    </row>
    <row r="72" spans="1:4">
      <c r="A72">
        <v>71</v>
      </c>
      <c r="B72" t="s">
        <v>842</v>
      </c>
      <c r="C72" t="s">
        <v>854</v>
      </c>
      <c r="D72" t="s">
        <v>855</v>
      </c>
    </row>
    <row r="73" spans="1:4">
      <c r="A73">
        <v>72</v>
      </c>
      <c r="B73" t="s">
        <v>842</v>
      </c>
      <c r="C73" t="s">
        <v>856</v>
      </c>
      <c r="D73" t="s">
        <v>857</v>
      </c>
    </row>
    <row r="74" spans="1:4">
      <c r="A74">
        <v>73</v>
      </c>
      <c r="B74" t="s">
        <v>842</v>
      </c>
      <c r="C74" t="s">
        <v>842</v>
      </c>
      <c r="D74" t="s">
        <v>843</v>
      </c>
    </row>
    <row r="75" spans="1:4">
      <c r="A75">
        <v>74</v>
      </c>
      <c r="B75" t="s">
        <v>842</v>
      </c>
      <c r="C75" t="s">
        <v>858</v>
      </c>
      <c r="D75" t="s">
        <v>859</v>
      </c>
    </row>
    <row r="76" spans="1:4">
      <c r="A76">
        <v>75</v>
      </c>
      <c r="B76" t="s">
        <v>860</v>
      </c>
      <c r="C76" t="s">
        <v>860</v>
      </c>
      <c r="D76" t="s">
        <v>861</v>
      </c>
    </row>
    <row r="77" spans="1:4">
      <c r="A77">
        <v>76</v>
      </c>
      <c r="B77" t="s">
        <v>862</v>
      </c>
      <c r="C77" t="s">
        <v>864</v>
      </c>
      <c r="D77" t="s">
        <v>865</v>
      </c>
    </row>
    <row r="78" spans="1:4">
      <c r="A78">
        <v>77</v>
      </c>
      <c r="B78" t="s">
        <v>862</v>
      </c>
      <c r="C78" t="s">
        <v>866</v>
      </c>
      <c r="D78" t="s">
        <v>867</v>
      </c>
    </row>
    <row r="79" spans="1:4">
      <c r="A79">
        <v>78</v>
      </c>
      <c r="B79" t="s">
        <v>862</v>
      </c>
      <c r="C79" t="s">
        <v>868</v>
      </c>
      <c r="D79" t="s">
        <v>869</v>
      </c>
    </row>
    <row r="80" spans="1:4">
      <c r="A80">
        <v>79</v>
      </c>
      <c r="B80" t="s">
        <v>862</v>
      </c>
      <c r="C80" t="s">
        <v>870</v>
      </c>
      <c r="D80" t="s">
        <v>871</v>
      </c>
    </row>
    <row r="81" spans="1:4">
      <c r="A81">
        <v>80</v>
      </c>
      <c r="B81" t="s">
        <v>862</v>
      </c>
      <c r="C81" t="s">
        <v>872</v>
      </c>
      <c r="D81" t="s">
        <v>873</v>
      </c>
    </row>
    <row r="82" spans="1:4">
      <c r="A82">
        <v>81</v>
      </c>
      <c r="B82" t="s">
        <v>862</v>
      </c>
      <c r="C82" t="s">
        <v>874</v>
      </c>
      <c r="D82" t="s">
        <v>875</v>
      </c>
    </row>
    <row r="83" spans="1:4">
      <c r="A83">
        <v>82</v>
      </c>
      <c r="B83" t="s">
        <v>862</v>
      </c>
      <c r="C83" t="s">
        <v>876</v>
      </c>
      <c r="D83" t="s">
        <v>877</v>
      </c>
    </row>
    <row r="84" spans="1:4">
      <c r="A84">
        <v>83</v>
      </c>
      <c r="B84" t="s">
        <v>862</v>
      </c>
      <c r="C84" t="s">
        <v>878</v>
      </c>
      <c r="D84" t="s">
        <v>879</v>
      </c>
    </row>
    <row r="85" spans="1:4">
      <c r="A85">
        <v>84</v>
      </c>
      <c r="B85" t="s">
        <v>862</v>
      </c>
      <c r="C85" t="s">
        <v>862</v>
      </c>
      <c r="D85" t="s">
        <v>863</v>
      </c>
    </row>
    <row r="86" spans="1:4">
      <c r="A86">
        <v>85</v>
      </c>
      <c r="B86" t="s">
        <v>862</v>
      </c>
      <c r="C86" t="s">
        <v>880</v>
      </c>
      <c r="D86" t="s">
        <v>881</v>
      </c>
    </row>
    <row r="87" spans="1:4">
      <c r="A87">
        <v>86</v>
      </c>
      <c r="B87" t="s">
        <v>862</v>
      </c>
      <c r="C87" t="s">
        <v>882</v>
      </c>
      <c r="D87" t="s">
        <v>883</v>
      </c>
    </row>
    <row r="88" spans="1:4">
      <c r="A88">
        <v>87</v>
      </c>
      <c r="B88" t="s">
        <v>862</v>
      </c>
      <c r="C88" t="s">
        <v>884</v>
      </c>
      <c r="D88" t="s">
        <v>885</v>
      </c>
    </row>
    <row r="89" spans="1:4">
      <c r="A89">
        <v>88</v>
      </c>
      <c r="B89" t="s">
        <v>862</v>
      </c>
      <c r="C89" t="s">
        <v>886</v>
      </c>
      <c r="D89" t="s">
        <v>887</v>
      </c>
    </row>
    <row r="90" spans="1:4">
      <c r="A90">
        <v>89</v>
      </c>
      <c r="B90" t="s">
        <v>862</v>
      </c>
      <c r="C90" t="s">
        <v>888</v>
      </c>
      <c r="D90" t="s">
        <v>889</v>
      </c>
    </row>
    <row r="91" spans="1:4">
      <c r="A91">
        <v>90</v>
      </c>
      <c r="B91" t="s">
        <v>890</v>
      </c>
      <c r="C91" t="s">
        <v>890</v>
      </c>
      <c r="D91" t="s">
        <v>891</v>
      </c>
    </row>
    <row r="92" spans="1:4">
      <c r="A92">
        <v>91</v>
      </c>
      <c r="B92" t="s">
        <v>892</v>
      </c>
      <c r="C92" t="s">
        <v>892</v>
      </c>
      <c r="D92" t="s">
        <v>893</v>
      </c>
    </row>
    <row r="93" spans="1:4">
      <c r="A93">
        <v>92</v>
      </c>
      <c r="B93" t="s">
        <v>894</v>
      </c>
      <c r="C93" t="s">
        <v>896</v>
      </c>
      <c r="D93" t="s">
        <v>897</v>
      </c>
    </row>
    <row r="94" spans="1:4">
      <c r="A94">
        <v>93</v>
      </c>
      <c r="B94" t="s">
        <v>894</v>
      </c>
      <c r="C94" t="s">
        <v>898</v>
      </c>
      <c r="D94" t="s">
        <v>899</v>
      </c>
    </row>
    <row r="95" spans="1:4">
      <c r="A95">
        <v>94</v>
      </c>
      <c r="B95" t="s">
        <v>894</v>
      </c>
      <c r="C95" t="s">
        <v>900</v>
      </c>
      <c r="D95" t="s">
        <v>901</v>
      </c>
    </row>
    <row r="96" spans="1:4">
      <c r="A96">
        <v>95</v>
      </c>
      <c r="B96" t="s">
        <v>894</v>
      </c>
      <c r="C96" t="s">
        <v>902</v>
      </c>
      <c r="D96" t="s">
        <v>903</v>
      </c>
    </row>
    <row r="97" spans="1:4">
      <c r="A97">
        <v>96</v>
      </c>
      <c r="B97" t="s">
        <v>894</v>
      </c>
      <c r="C97" t="s">
        <v>904</v>
      </c>
      <c r="D97" t="s">
        <v>905</v>
      </c>
    </row>
    <row r="98" spans="1:4">
      <c r="A98">
        <v>97</v>
      </c>
      <c r="B98" t="s">
        <v>894</v>
      </c>
      <c r="C98" t="s">
        <v>906</v>
      </c>
      <c r="D98" t="s">
        <v>907</v>
      </c>
    </row>
    <row r="99" spans="1:4">
      <c r="A99">
        <v>98</v>
      </c>
      <c r="B99" t="s">
        <v>894</v>
      </c>
      <c r="C99" t="s">
        <v>908</v>
      </c>
      <c r="D99" t="s">
        <v>909</v>
      </c>
    </row>
    <row r="100" spans="1:4">
      <c r="A100">
        <v>99</v>
      </c>
      <c r="B100" t="s">
        <v>894</v>
      </c>
      <c r="C100" t="s">
        <v>910</v>
      </c>
      <c r="D100" t="s">
        <v>911</v>
      </c>
    </row>
    <row r="101" spans="1:4">
      <c r="A101">
        <v>100</v>
      </c>
      <c r="B101" t="s">
        <v>894</v>
      </c>
      <c r="C101" t="s">
        <v>912</v>
      </c>
      <c r="D101" t="s">
        <v>913</v>
      </c>
    </row>
    <row r="102" spans="1:4">
      <c r="A102">
        <v>101</v>
      </c>
      <c r="B102" t="s">
        <v>894</v>
      </c>
      <c r="C102" t="s">
        <v>894</v>
      </c>
      <c r="D102" t="s">
        <v>895</v>
      </c>
    </row>
    <row r="103" spans="1:4">
      <c r="A103">
        <v>102</v>
      </c>
      <c r="B103" t="s">
        <v>894</v>
      </c>
      <c r="C103" t="s">
        <v>914</v>
      </c>
      <c r="D103" t="s">
        <v>915</v>
      </c>
    </row>
    <row r="104" spans="1:4">
      <c r="A104">
        <v>103</v>
      </c>
      <c r="B104" t="s">
        <v>894</v>
      </c>
      <c r="C104" t="s">
        <v>916</v>
      </c>
      <c r="D104" t="s">
        <v>917</v>
      </c>
    </row>
    <row r="105" spans="1:4">
      <c r="A105">
        <v>104</v>
      </c>
      <c r="B105" t="s">
        <v>894</v>
      </c>
      <c r="C105" t="s">
        <v>918</v>
      </c>
      <c r="D105" t="s">
        <v>919</v>
      </c>
    </row>
    <row r="106" spans="1:4">
      <c r="A106">
        <v>105</v>
      </c>
      <c r="B106" t="s">
        <v>920</v>
      </c>
      <c r="C106" t="s">
        <v>920</v>
      </c>
      <c r="D106" t="s">
        <v>921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ColWidth="9.140625"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9" t="s">
        <v>385</v>
      </c>
      <c r="AU1" s="193" t="s">
        <v>403</v>
      </c>
      <c r="AW1" s="552" t="s">
        <v>584</v>
      </c>
      <c r="AX1" s="552" t="s">
        <v>585</v>
      </c>
      <c r="AZ1" s="863" t="s">
        <v>617</v>
      </c>
      <c r="BA1" s="863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639</v>
      </c>
      <c r="Y2" s="43" t="s">
        <v>641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65" t="s">
        <v>637</v>
      </c>
      <c r="AQ2" s="189" t="s">
        <v>637</v>
      </c>
      <c r="AS2" s="43" t="s">
        <v>383</v>
      </c>
      <c r="AU2" s="44" t="s">
        <v>396</v>
      </c>
      <c r="AW2" s="553" t="s">
        <v>586</v>
      </c>
      <c r="AX2" s="554" t="s">
        <v>586</v>
      </c>
      <c r="AZ2" s="612" t="s">
        <v>618</v>
      </c>
      <c r="BA2" s="613" t="s">
        <v>619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638</v>
      </c>
      <c r="Y3" s="43" t="s">
        <v>642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65" t="s">
        <v>644</v>
      </c>
      <c r="AQ3" s="189" t="s">
        <v>644</v>
      </c>
      <c r="AS3" s="43" t="s">
        <v>384</v>
      </c>
      <c r="AU3" s="44" t="s">
        <v>397</v>
      </c>
      <c r="AW3" s="553" t="s">
        <v>587</v>
      </c>
      <c r="AX3" s="554" t="s">
        <v>587</v>
      </c>
      <c r="AZ3" s="151" t="s">
        <v>646</v>
      </c>
      <c r="BA3" s="236" t="s">
        <v>647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6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65" t="s">
        <v>638</v>
      </c>
      <c r="AQ4" s="189" t="s">
        <v>638</v>
      </c>
      <c r="AS4" s="43" t="s">
        <v>350</v>
      </c>
      <c r="AU4" s="44" t="s">
        <v>398</v>
      </c>
      <c r="AW4" s="553" t="s">
        <v>588</v>
      </c>
      <c r="AX4" s="554" t="s">
        <v>588</v>
      </c>
      <c r="AZ4" s="151" t="s">
        <v>648</v>
      </c>
      <c r="BA4" s="236" t="s">
        <v>649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6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65" t="s">
        <v>639</v>
      </c>
      <c r="AQ5" s="189"/>
      <c r="AU5" s="44" t="s">
        <v>399</v>
      </c>
      <c r="AW5" s="553" t="s">
        <v>589</v>
      </c>
      <c r="AX5" s="554" t="s">
        <v>589</v>
      </c>
      <c r="AZ5" s="151" t="s">
        <v>650</v>
      </c>
      <c r="BA5" s="236" t="s">
        <v>620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6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50"/>
      <c r="AQ6" s="43"/>
      <c r="AU6" s="329" t="s">
        <v>400</v>
      </c>
      <c r="AW6" s="553" t="s">
        <v>590</v>
      </c>
      <c r="AX6" s="554" t="s">
        <v>590</v>
      </c>
      <c r="AZ6" s="151" t="s">
        <v>651</v>
      </c>
      <c r="BA6" s="236" t="s">
        <v>652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50"/>
      <c r="AQ7" s="43"/>
      <c r="AU7" s="329" t="s">
        <v>401</v>
      </c>
      <c r="AW7" s="553" t="s">
        <v>591</v>
      </c>
      <c r="AX7" s="554" t="s">
        <v>591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3" t="s">
        <v>592</v>
      </c>
      <c r="AX8" s="554" t="s">
        <v>592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3" t="s">
        <v>593</v>
      </c>
      <c r="AX9" s="554" t="s">
        <v>593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637</v>
      </c>
      <c r="Y10" s="43" t="s">
        <v>643</v>
      </c>
      <c r="Z10" s="311"/>
      <c r="AP10" s="247"/>
      <c r="AW10" s="553" t="s">
        <v>594</v>
      </c>
      <c r="AX10" s="554" t="s">
        <v>594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644</v>
      </c>
      <c r="Y11" s="43" t="s">
        <v>645</v>
      </c>
      <c r="Z11" s="311"/>
      <c r="AP11" s="247"/>
      <c r="AW11" s="553" t="s">
        <v>595</v>
      </c>
      <c r="AX11" s="554" t="s">
        <v>595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3" t="s">
        <v>212</v>
      </c>
      <c r="AX12" s="554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3" t="s">
        <v>213</v>
      </c>
      <c r="AX13" s="554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3" t="s">
        <v>214</v>
      </c>
      <c r="AX14" s="554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3" t="s">
        <v>215</v>
      </c>
      <c r="AX15" s="554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3" t="s">
        <v>216</v>
      </c>
      <c r="AX16" s="554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3" t="s">
        <v>217</v>
      </c>
      <c r="AX17" s="554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3" t="s">
        <v>218</v>
      </c>
      <c r="AX18" s="554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3" t="s">
        <v>219</v>
      </c>
      <c r="AX19" s="554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3" t="s">
        <v>220</v>
      </c>
      <c r="AX20" s="554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3" t="s">
        <v>221</v>
      </c>
      <c r="AX21" s="554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3" t="s">
        <v>222</v>
      </c>
      <c r="AX22" s="554" t="s">
        <v>222</v>
      </c>
    </row>
    <row r="23" spans="1:50" ht="21" customHeight="1">
      <c r="A23" s="5" t="s">
        <v>122</v>
      </c>
      <c r="B23" s="43">
        <v>2021</v>
      </c>
      <c r="AW23" s="553" t="s">
        <v>596</v>
      </c>
      <c r="AX23" s="554" t="s">
        <v>596</v>
      </c>
    </row>
    <row r="24" spans="1:50" ht="21" customHeight="1">
      <c r="A24" s="5" t="s">
        <v>123</v>
      </c>
      <c r="B24" s="43">
        <v>2022</v>
      </c>
      <c r="AW24" s="553" t="s">
        <v>597</v>
      </c>
      <c r="AX24" s="554" t="s">
        <v>597</v>
      </c>
    </row>
    <row r="25" spans="1:50">
      <c r="A25" s="5" t="s">
        <v>124</v>
      </c>
      <c r="B25" s="43">
        <v>2023</v>
      </c>
      <c r="AW25" s="553" t="s">
        <v>598</v>
      </c>
      <c r="AX25" s="554" t="s">
        <v>598</v>
      </c>
    </row>
    <row r="26" spans="1:50">
      <c r="A26" s="5" t="s">
        <v>125</v>
      </c>
      <c r="B26" s="43">
        <v>2024</v>
      </c>
      <c r="AX26" s="554" t="s">
        <v>599</v>
      </c>
    </row>
    <row r="27" spans="1:50">
      <c r="A27" s="5" t="s">
        <v>126</v>
      </c>
      <c r="B27" s="43">
        <v>2025</v>
      </c>
      <c r="AX27" s="554" t="s">
        <v>600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4" t="s">
        <v>601</v>
      </c>
    </row>
    <row r="29" spans="1:50">
      <c r="A29" s="5" t="s">
        <v>128</v>
      </c>
      <c r="D29" s="398" t="s">
        <v>434</v>
      </c>
      <c r="E29" s="399" t="str">
        <f>IF(periodStart = "","", periodStart)</f>
        <v>02.05.2023</v>
      </c>
      <c r="F29" s="399" t="str">
        <f>IF(periodEnd = "","", periodEnd)</f>
        <v>31.12.2023</v>
      </c>
      <c r="H29" s="400" t="s">
        <v>1354</v>
      </c>
      <c r="AX29" s="554" t="s">
        <v>602</v>
      </c>
    </row>
    <row r="30" spans="1:50">
      <c r="A30" s="5" t="s">
        <v>129</v>
      </c>
      <c r="D30" s="401"/>
      <c r="E30" s="402"/>
      <c r="F30" s="402"/>
      <c r="AX30" s="554" t="s">
        <v>603</v>
      </c>
    </row>
    <row r="31" spans="1:50" ht="12.75">
      <c r="A31" s="5" t="s">
        <v>130</v>
      </c>
      <c r="D31" s="395"/>
      <c r="E31" s="396"/>
      <c r="F31" s="396"/>
      <c r="H31" s="403"/>
      <c r="AX31" s="554" t="s">
        <v>604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4" t="s">
        <v>605</v>
      </c>
    </row>
    <row r="33" spans="1:50">
      <c r="A33" s="5" t="s">
        <v>132</v>
      </c>
      <c r="AX33" s="554" t="s">
        <v>606</v>
      </c>
    </row>
    <row r="34" spans="1:50">
      <c r="A34" s="5" t="s">
        <v>133</v>
      </c>
      <c r="AX34" s="554" t="s">
        <v>607</v>
      </c>
    </row>
    <row r="35" spans="1:50">
      <c r="A35" s="5" t="s">
        <v>134</v>
      </c>
      <c r="AX35" s="554" t="s">
        <v>608</v>
      </c>
    </row>
    <row r="36" spans="1:50">
      <c r="A36" s="5" t="s">
        <v>98</v>
      </c>
      <c r="AX36" s="554" t="s">
        <v>609</v>
      </c>
    </row>
    <row r="37" spans="1:50">
      <c r="A37" s="5" t="s">
        <v>99</v>
      </c>
      <c r="AX37" s="554" t="s">
        <v>610</v>
      </c>
    </row>
    <row r="38" spans="1:50">
      <c r="A38" s="5" t="s">
        <v>100</v>
      </c>
      <c r="AX38" s="554" t="s">
        <v>611</v>
      </c>
    </row>
    <row r="39" spans="1:50">
      <c r="A39" s="5" t="s">
        <v>101</v>
      </c>
      <c r="AX39" s="554" t="s">
        <v>559</v>
      </c>
    </row>
    <row r="40" spans="1:50">
      <c r="A40" s="5" t="s">
        <v>102</v>
      </c>
      <c r="AX40" s="554" t="s">
        <v>560</v>
      </c>
    </row>
    <row r="41" spans="1:50">
      <c r="A41" s="5" t="s">
        <v>103</v>
      </c>
      <c r="AX41" s="554" t="s">
        <v>561</v>
      </c>
    </row>
    <row r="42" spans="1:50">
      <c r="A42" s="5" t="s">
        <v>135</v>
      </c>
      <c r="AX42" s="554" t="s">
        <v>562</v>
      </c>
    </row>
    <row r="43" spans="1:50">
      <c r="A43" s="5" t="s">
        <v>136</v>
      </c>
      <c r="AX43" s="554" t="s">
        <v>563</v>
      </c>
    </row>
    <row r="44" spans="1:50">
      <c r="A44" s="5" t="s">
        <v>137</v>
      </c>
      <c r="AX44" s="554" t="s">
        <v>564</v>
      </c>
    </row>
    <row r="45" spans="1:50">
      <c r="A45" s="5" t="s">
        <v>138</v>
      </c>
      <c r="AX45" s="554" t="s">
        <v>565</v>
      </c>
    </row>
    <row r="46" spans="1:50">
      <c r="A46" s="5" t="s">
        <v>139</v>
      </c>
      <c r="AX46" s="554" t="s">
        <v>566</v>
      </c>
    </row>
    <row r="47" spans="1:50">
      <c r="A47" s="5" t="s">
        <v>160</v>
      </c>
      <c r="AX47" s="554" t="s">
        <v>567</v>
      </c>
    </row>
    <row r="48" spans="1:50">
      <c r="A48" s="5" t="s">
        <v>161</v>
      </c>
      <c r="AX48" s="554" t="s">
        <v>568</v>
      </c>
    </row>
    <row r="49" spans="1:50">
      <c r="A49" s="5" t="s">
        <v>162</v>
      </c>
      <c r="AX49" s="554" t="s">
        <v>569</v>
      </c>
    </row>
    <row r="50" spans="1:50">
      <c r="A50" s="5" t="s">
        <v>140</v>
      </c>
      <c r="AX50" s="554" t="s">
        <v>570</v>
      </c>
    </row>
    <row r="51" spans="1:50">
      <c r="A51" s="5" t="s">
        <v>141</v>
      </c>
      <c r="AX51" s="554" t="s">
        <v>571</v>
      </c>
    </row>
    <row r="52" spans="1:50">
      <c r="A52" s="5" t="s">
        <v>142</v>
      </c>
      <c r="AX52" s="554" t="s">
        <v>572</v>
      </c>
    </row>
    <row r="53" spans="1:50">
      <c r="A53" s="5" t="s">
        <v>143</v>
      </c>
      <c r="AX53" s="554" t="s">
        <v>573</v>
      </c>
    </row>
    <row r="54" spans="1:50">
      <c r="A54" s="5" t="s">
        <v>144</v>
      </c>
      <c r="AX54" s="554" t="s">
        <v>574</v>
      </c>
    </row>
    <row r="55" spans="1:50">
      <c r="A55" s="5" t="s">
        <v>145</v>
      </c>
      <c r="AX55" s="554" t="s">
        <v>575</v>
      </c>
    </row>
    <row r="56" spans="1:50">
      <c r="A56" s="5" t="s">
        <v>146</v>
      </c>
      <c r="AX56" s="554" t="s">
        <v>576</v>
      </c>
    </row>
    <row r="57" spans="1:50">
      <c r="A57" s="5" t="s">
        <v>407</v>
      </c>
      <c r="AX57" s="554" t="s">
        <v>577</v>
      </c>
    </row>
    <row r="58" spans="1:50">
      <c r="A58" s="5" t="s">
        <v>147</v>
      </c>
      <c r="AX58" s="554" t="s">
        <v>578</v>
      </c>
    </row>
    <row r="59" spans="1:50">
      <c r="A59" s="5" t="s">
        <v>148</v>
      </c>
      <c r="AX59" s="554" t="s">
        <v>579</v>
      </c>
    </row>
    <row r="60" spans="1:50">
      <c r="A60" s="5" t="s">
        <v>149</v>
      </c>
      <c r="AX60" s="554" t="s">
        <v>580</v>
      </c>
    </row>
    <row r="61" spans="1:50">
      <c r="A61" s="5" t="s">
        <v>150</v>
      </c>
      <c r="AX61" s="554" t="s">
        <v>581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ColWidth="9.140625"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538</v>
      </c>
    </row>
    <row r="3" spans="2:4" ht="67.5">
      <c r="B3" s="52" t="s">
        <v>414</v>
      </c>
    </row>
    <row r="4" spans="2:4" ht="33.75">
      <c r="B4" s="52" t="s">
        <v>688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539</v>
      </c>
    </row>
    <row r="10" spans="2:4" ht="56.25">
      <c r="B10" s="52" t="s">
        <v>689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507</v>
      </c>
    </row>
    <row r="28" spans="1:2" ht="56.25">
      <c r="B28" s="335" t="s">
        <v>506</v>
      </c>
    </row>
    <row r="29" spans="1:2">
      <c r="B29" s="443" t="s">
        <v>413</v>
      </c>
    </row>
    <row r="30" spans="1:2" ht="22.5">
      <c r="B30" s="335" t="s">
        <v>683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5" baseType="lpstr">
      <vt:lpstr>Инструкция</vt:lpstr>
      <vt:lpstr>Титульный</vt:lpstr>
      <vt:lpstr>Территории</vt:lpstr>
      <vt:lpstr>Перечень тарифов</vt:lpstr>
      <vt:lpstr>Форма 1.0.1 | Т-ВО</vt:lpstr>
      <vt:lpstr>Форма 3.2 | Т-ВО</vt:lpstr>
      <vt:lpstr>Форма 1.0.1 | Форма 3.9</vt:lpstr>
      <vt:lpstr>Форма 3.9</vt:lpstr>
      <vt:lpstr>Форма 1.0.1 | Форма 3.10</vt:lpstr>
      <vt:lpstr>Форма 3.10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cp:lastModifiedBy>Богданов Виктор Александрович</cp:lastModifiedBy>
  <cp:lastPrinted>2013-08-29T08:11:20Z</cp:lastPrinted>
  <dcterms:created xsi:type="dcterms:W3CDTF">2004-05-21T07:18:45Z</dcterms:created>
  <dcterms:modified xsi:type="dcterms:W3CDTF">2023-05-04T08:27:49Z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